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540" windowWidth="19440" windowHeight="7335" activeTab="5"/>
  </bookViews>
  <sheets>
    <sheet name="Index" sheetId="7" r:id="rId1"/>
    <sheet name="Produktion" sheetId="1" r:id="rId2"/>
    <sheet name="Industrie" sheetId="2" r:id="rId3"/>
    <sheet name="Unternehmen" sheetId="3" r:id="rId4"/>
    <sheet name="Außenhandel" sheetId="4" r:id="rId5"/>
    <sheet name="Bezugs- und Absatzmärkte" sheetId="8" r:id="rId6"/>
    <sheet name="CI_Dados" sheetId="5" state="hidden" r:id="rId7"/>
  </sheets>
  <calcPr calcId="125725"/>
</workbook>
</file>

<file path=xl/calcChain.xml><?xml version="1.0" encoding="utf-8"?>
<calcChain xmlns="http://schemas.openxmlformats.org/spreadsheetml/2006/main">
  <c r="S3" i="4"/>
  <c r="L51" i="8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D30"/>
  <c r="D51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H4"/>
  <c r="D4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24"/>
  <c r="K24"/>
  <c r="G24"/>
  <c r="C50"/>
  <c r="K50"/>
  <c r="G50"/>
  <c r="L25" l="1"/>
  <c r="H24" l="1"/>
  <c r="D50"/>
  <c r="H23"/>
  <c r="D49"/>
  <c r="H22"/>
  <c r="D48"/>
  <c r="H21"/>
  <c r="D47"/>
  <c r="H20"/>
  <c r="D46"/>
  <c r="H19"/>
  <c r="D45"/>
  <c r="H18"/>
  <c r="D44"/>
  <c r="H17"/>
  <c r="D43"/>
  <c r="H16"/>
  <c r="D42"/>
  <c r="H15"/>
  <c r="D41"/>
  <c r="H14"/>
  <c r="D40"/>
  <c r="H13"/>
  <c r="D39"/>
  <c r="H12"/>
  <c r="D38"/>
  <c r="H11"/>
  <c r="D37"/>
  <c r="H10"/>
  <c r="D36"/>
  <c r="H9"/>
  <c r="D35"/>
  <c r="H8"/>
  <c r="D34"/>
  <c r="H7"/>
  <c r="D33"/>
  <c r="H6"/>
  <c r="D32"/>
  <c r="H5"/>
  <c r="D31"/>
  <c r="H25"/>
  <c r="R4" i="1" l="1"/>
  <c r="R4" i="2"/>
  <c r="O7" i="4"/>
  <c r="R10" i="1" l="1"/>
  <c r="R5"/>
  <c r="Q21" i="4" l="1"/>
  <c r="Q27" s="1"/>
  <c r="Q7"/>
  <c r="Q13" s="1"/>
  <c r="Q10" l="1"/>
  <c r="Q24"/>
  <c r="R7" i="2"/>
  <c r="R6"/>
  <c r="R5"/>
  <c r="P8"/>
  <c r="P7" i="1" l="1"/>
  <c r="S19" i="4" l="1"/>
  <c r="S23"/>
  <c r="S26" l="1"/>
  <c r="S20"/>
  <c r="S18"/>
  <c r="S17"/>
  <c r="S12" l="1"/>
  <c r="S9"/>
  <c r="S6"/>
  <c r="S5"/>
  <c r="S4"/>
  <c r="O21" l="1"/>
  <c r="O27" s="1"/>
  <c r="O13"/>
  <c r="K8" i="3"/>
  <c r="J8"/>
  <c r="I8"/>
  <c r="H8"/>
  <c r="G8"/>
  <c r="F8"/>
  <c r="E8"/>
  <c r="D8"/>
  <c r="C8"/>
  <c r="D7" i="1"/>
  <c r="D11" s="1"/>
  <c r="C7"/>
  <c r="R13"/>
  <c r="R7"/>
  <c r="R6"/>
  <c r="O7"/>
  <c r="O14" s="1"/>
  <c r="C7" i="4"/>
  <c r="C10" s="1"/>
  <c r="C8" i="2"/>
  <c r="R8" s="1"/>
  <c r="O8"/>
  <c r="E8"/>
  <c r="D8"/>
  <c r="N86" i="5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C21" i="4"/>
  <c r="C24" s="1"/>
  <c r="F86" i="5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P21" i="4"/>
  <c r="P27" s="1"/>
  <c r="N21"/>
  <c r="M21"/>
  <c r="M27" s="1"/>
  <c r="L21"/>
  <c r="K21"/>
  <c r="K27" s="1"/>
  <c r="J21"/>
  <c r="I21"/>
  <c r="I27" s="1"/>
  <c r="H21"/>
  <c r="G21"/>
  <c r="G27" s="1"/>
  <c r="F21"/>
  <c r="E21"/>
  <c r="E27" s="1"/>
  <c r="D21"/>
  <c r="P7"/>
  <c r="P10" s="1"/>
  <c r="N7"/>
  <c r="N13" s="1"/>
  <c r="M7"/>
  <c r="M13" s="1"/>
  <c r="L7"/>
  <c r="L13" s="1"/>
  <c r="K7"/>
  <c r="K13" s="1"/>
  <c r="J7"/>
  <c r="J13" s="1"/>
  <c r="I7"/>
  <c r="I13" s="1"/>
  <c r="H7"/>
  <c r="H13" s="1"/>
  <c r="G7"/>
  <c r="G13" s="1"/>
  <c r="F7"/>
  <c r="F13" s="1"/>
  <c r="E7"/>
  <c r="E13" s="1"/>
  <c r="D7"/>
  <c r="D13" s="1"/>
  <c r="S57" i="5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N8" i="2"/>
  <c r="M8"/>
  <c r="L8"/>
  <c r="K8"/>
  <c r="J8"/>
  <c r="I8"/>
  <c r="H8"/>
  <c r="G8"/>
  <c r="F8"/>
  <c r="D27" i="4"/>
  <c r="D24"/>
  <c r="F27"/>
  <c r="F24"/>
  <c r="H27"/>
  <c r="H24"/>
  <c r="J27"/>
  <c r="J24"/>
  <c r="L27"/>
  <c r="L24"/>
  <c r="N27"/>
  <c r="N24"/>
  <c r="G24"/>
  <c r="K24"/>
  <c r="P24"/>
  <c r="N7" i="1"/>
  <c r="M7"/>
  <c r="M14" s="1"/>
  <c r="L7"/>
  <c r="K7"/>
  <c r="K14" s="1"/>
  <c r="J7"/>
  <c r="I7"/>
  <c r="I11" s="1"/>
  <c r="H7"/>
  <c r="G7"/>
  <c r="G14" s="1"/>
  <c r="F7"/>
  <c r="E7"/>
  <c r="E14" s="1"/>
  <c r="P14"/>
  <c r="C27" i="4"/>
  <c r="G10"/>
  <c r="M10"/>
  <c r="F10"/>
  <c r="J10"/>
  <c r="L10"/>
  <c r="N10"/>
  <c r="E11" i="1"/>
  <c r="I14"/>
  <c r="F11"/>
  <c r="F14"/>
  <c r="H11"/>
  <c r="H14"/>
  <c r="J11"/>
  <c r="J14"/>
  <c r="L11"/>
  <c r="L14"/>
  <c r="N11"/>
  <c r="N14"/>
  <c r="G11"/>
  <c r="K11"/>
  <c r="M11"/>
  <c r="P11"/>
  <c r="D14" l="1"/>
  <c r="K10" i="4"/>
  <c r="M24"/>
  <c r="I24"/>
  <c r="E24"/>
  <c r="S21"/>
  <c r="C14" i="1"/>
  <c r="R14" s="1"/>
  <c r="C11"/>
  <c r="R11" s="1"/>
  <c r="C13" i="4"/>
  <c r="S7"/>
  <c r="H10"/>
  <c r="D10"/>
  <c r="I10"/>
  <c r="E10"/>
  <c r="S24"/>
  <c r="S27"/>
  <c r="O24"/>
  <c r="S10"/>
  <c r="P13"/>
  <c r="S13" s="1"/>
  <c r="O10"/>
  <c r="O11" i="1"/>
</calcChain>
</file>

<file path=xl/sharedStrings.xml><?xml version="1.0" encoding="utf-8"?>
<sst xmlns="http://schemas.openxmlformats.org/spreadsheetml/2006/main" count="293" uniqueCount="117">
  <si>
    <t>Total</t>
  </si>
  <si>
    <t>Ano</t>
  </si>
  <si>
    <t>…</t>
  </si>
  <si>
    <t>AE</t>
  </si>
  <si>
    <t>I/E</t>
  </si>
  <si>
    <t>SomaDemassa</t>
  </si>
  <si>
    <t>SomaDevalor</t>
  </si>
  <si>
    <t>cap 06</t>
  </si>
  <si>
    <t>cap 07</t>
  </si>
  <si>
    <t>cap 08</t>
  </si>
  <si>
    <t>cap 20</t>
  </si>
  <si>
    <t>TOTAL</t>
  </si>
  <si>
    <t>SumOfvalor</t>
  </si>
  <si>
    <t>2012*</t>
  </si>
  <si>
    <t>n.d.</t>
  </si>
  <si>
    <t>2013*</t>
  </si>
  <si>
    <t>2014 **
jan-set</t>
  </si>
  <si>
    <t>%</t>
  </si>
  <si>
    <t>Angola</t>
  </si>
  <si>
    <t>Costa Rica</t>
  </si>
  <si>
    <t>Chile</t>
  </si>
  <si>
    <t>Kuwait</t>
  </si>
  <si>
    <t>Equador</t>
  </si>
  <si>
    <t>2011</t>
  </si>
  <si>
    <r>
      <t>2012</t>
    </r>
    <r>
      <rPr>
        <b/>
        <sz val="9"/>
        <color indexed="56"/>
        <rFont val="Arial"/>
        <family val="2"/>
      </rPr>
      <t xml:space="preserve"> </t>
    </r>
  </si>
  <si>
    <t>Peru</t>
  </si>
  <si>
    <t>1. Produktionsvolumen</t>
  </si>
  <si>
    <t>2. Absatzvolumen</t>
  </si>
  <si>
    <t xml:space="preserve">Obst, Gemüse &amp; Pflanzen
</t>
  </si>
  <si>
    <t>3. Anzahl der Unternehmen und Arbeitsplätze</t>
  </si>
  <si>
    <t>5. Hauptabsatz- und Bezugsmärkte</t>
  </si>
  <si>
    <t>P</t>
  </si>
  <si>
    <t>Produktion (Mio. €)</t>
  </si>
  <si>
    <t>Ware</t>
  </si>
  <si>
    <t>Gemüse (einschl. Kartoffeln)</t>
  </si>
  <si>
    <t>Pflanzen und Blumen</t>
  </si>
  <si>
    <t>Obst *</t>
  </si>
  <si>
    <t>* umfasst Frischobst, Zitrusfrüchte, subtropische Früchte, Weintrauben und Oliven</t>
  </si>
  <si>
    <t>Gesamte Pflanzliche Produktion</t>
  </si>
  <si>
    <t>Obst/Gemüse/Blumen  / Gesamte Pflanzliche Produktion</t>
  </si>
  <si>
    <t>Gesamte Landwirtschaftliche Produktion</t>
  </si>
  <si>
    <t>Obst/Gemuse/Blumen / Gesamte Landwirtschaftliche Produktion</t>
  </si>
  <si>
    <t xml:space="preserve">Quelle: INE - CEA auf Preisbasis 2011 </t>
  </si>
  <si>
    <t>*:  Vorläufige Daten</t>
  </si>
  <si>
    <t>Industrie</t>
  </si>
  <si>
    <t xml:space="preserve">    Obst- und Gemüsesäfte</t>
  </si>
  <si>
    <t xml:space="preserve">    Obst- und Gemüsekonserven
</t>
  </si>
  <si>
    <t>Lebensmittel- und Getränkeindustrie</t>
  </si>
  <si>
    <t>Quelle: INE - IAPI</t>
  </si>
  <si>
    <r>
      <t xml:space="preserve">Durchschnitt-liches Jahres-wachstum 2000-2013 </t>
    </r>
    <r>
      <rPr>
        <sz val="10"/>
        <color indexed="60"/>
        <rFont val="Arial"/>
        <family val="2"/>
      </rPr>
      <t>(%)</t>
    </r>
  </si>
  <si>
    <t>Jahr</t>
  </si>
  <si>
    <t>10 - 49 Mitarbeiter</t>
  </si>
  <si>
    <t>50 - 249 Mitarbeiter</t>
  </si>
  <si>
    <t>250 und mehr Mitarbeiter</t>
  </si>
  <si>
    <t>Quelle: INE - SCIE</t>
  </si>
  <si>
    <t>Einfuhr von Obst, Gemüse und Blumen (Mio €)</t>
  </si>
  <si>
    <t>Lebende Pflanzen und Blumen</t>
  </si>
  <si>
    <t xml:space="preserve">Gemüse, essbare Pflanzen, Wurzeln und Knollen </t>
  </si>
  <si>
    <t>Obst</t>
  </si>
  <si>
    <t>Verarbeitetes Obst und Gemüse</t>
  </si>
  <si>
    <t>Gesamtimport</t>
  </si>
  <si>
    <t>Obst; Gemüse; Blumen / Total da Economia</t>
  </si>
  <si>
    <t>Gesamtimport landwirtschaftliche Produkte</t>
  </si>
  <si>
    <t>Durchschnittliches Jahreswachstum 2000-2013 (%)</t>
  </si>
  <si>
    <t>Ausfuhr von Obst, Gemüse und Blumen (Mio €)</t>
  </si>
  <si>
    <t>Obst; Gemüse; Blumen / Landwirtschaftliche Produkte</t>
  </si>
  <si>
    <t xml:space="preserve">Quelle: INE </t>
  </si>
  <si>
    <t>* 2013 - vorläufige Daten ; ** 2014 - vorläufige Daten</t>
  </si>
  <si>
    <t>Abnehmerland</t>
  </si>
  <si>
    <r>
      <t xml:space="preserve">Wert
</t>
    </r>
    <r>
      <rPr>
        <sz val="10"/>
        <color indexed="60"/>
        <rFont val="Arial"/>
        <family val="2"/>
      </rPr>
      <t>(1000 EUR)</t>
    </r>
  </si>
  <si>
    <r>
      <t xml:space="preserve">Wert 
</t>
    </r>
    <r>
      <rPr>
        <sz val="10"/>
        <color indexed="60"/>
        <rFont val="Arial"/>
        <family val="2"/>
      </rPr>
      <t>(1000 EUR)</t>
    </r>
  </si>
  <si>
    <t>Spanien</t>
  </si>
  <si>
    <t xml:space="preserve">Frankreich </t>
  </si>
  <si>
    <t>Großbritannien</t>
  </si>
  <si>
    <t>Niederlande</t>
  </si>
  <si>
    <t>Italien</t>
  </si>
  <si>
    <t>Brasilien</t>
  </si>
  <si>
    <t>Deutschland</t>
  </si>
  <si>
    <t>Belgien</t>
  </si>
  <si>
    <t>Japan</t>
  </si>
  <si>
    <t>Polen</t>
  </si>
  <si>
    <t>Russland</t>
  </si>
  <si>
    <t>Kapverden</t>
  </si>
  <si>
    <t>Australien</t>
  </si>
  <si>
    <t>USA</t>
  </si>
  <si>
    <t>Irland</t>
  </si>
  <si>
    <t>Schweden</t>
  </si>
  <si>
    <t>Schweiz</t>
  </si>
  <si>
    <t>Kanada</t>
  </si>
  <si>
    <t xml:space="preserve">Andere Länder </t>
  </si>
  <si>
    <t>Dänemark</t>
  </si>
  <si>
    <t>Luxemburg</t>
  </si>
  <si>
    <t>Marokko</t>
  </si>
  <si>
    <t>Frankreich</t>
  </si>
  <si>
    <t>Südafrika</t>
  </si>
  <si>
    <t>Argentinien</t>
  </si>
  <si>
    <t>China</t>
  </si>
  <si>
    <t>Kolumbien</t>
  </si>
  <si>
    <t>Thailand</t>
  </si>
  <si>
    <t>Indien</t>
  </si>
  <si>
    <t>Mexico</t>
  </si>
  <si>
    <r>
      <t>2013</t>
    </r>
    <r>
      <rPr>
        <b/>
        <sz val="9"/>
        <color indexed="56"/>
        <rFont val="Arial"/>
        <family val="2"/>
      </rPr>
      <t xml:space="preserve"> </t>
    </r>
    <r>
      <rPr>
        <sz val="9"/>
        <color indexed="56"/>
        <rFont val="Arial"/>
        <family val="2"/>
      </rPr>
      <t>(vorläufige Daten)</t>
    </r>
  </si>
  <si>
    <t>Weniger als 10 Mitarbeiter</t>
  </si>
  <si>
    <t>Anzahl der Beschäftigten in Unternehmen der obst- und gemüseverarbeitenden Industrie (nach Unternehmensgröße)</t>
  </si>
  <si>
    <t>Anzahl der Unternehmen nach Beschäftigten - obst- und gemüseverarbeitende Industrie</t>
  </si>
  <si>
    <t>Absatz der obst- und gemüseverarbeitenden Industrie (Mio. €)</t>
  </si>
  <si>
    <t>Obst- und gemüseverarbeitende Industrie</t>
  </si>
  <si>
    <t>Obst- und gemüseverarbeitende Industrie / Lebensmittel- und Getränkeindustrie</t>
  </si>
  <si>
    <t>Obst, Gemüse, Blumen - Hauptexportmärkte Portugals</t>
  </si>
  <si>
    <t>4. Außenhandel</t>
  </si>
  <si>
    <t>Quelle:</t>
  </si>
  <si>
    <r>
      <t xml:space="preserve">Durchschnittliches Jahreswachstum 2000-2013
</t>
    </r>
    <r>
      <rPr>
        <sz val="10"/>
        <color indexed="60"/>
        <rFont val="Arial"/>
        <family val="2"/>
      </rPr>
      <t>(%)</t>
    </r>
  </si>
  <si>
    <t>Lieferland</t>
  </si>
  <si>
    <t>Gesamtexport</t>
  </si>
  <si>
    <t>Obst; Gemüse; Blumen / Wirtschaft insgesamt</t>
  </si>
  <si>
    <t>Gesamtexport landwirtschaftliche Produkte</t>
  </si>
  <si>
    <t>Obst, Gemüse, Blumen - Hauptimportländer Portugals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</si>
</sst>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3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 tint="0.249977111117893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3"/>
      <color indexed="56"/>
      <name val="Arial"/>
      <family val="2"/>
    </font>
    <font>
      <b/>
      <sz val="9"/>
      <color indexed="6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19"/>
      <name val="Arial"/>
      <family val="2"/>
    </font>
    <font>
      <sz val="8"/>
      <color indexed="1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AEAEA"/>
        <bgColor indexed="26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rgb="FFFFCC99"/>
      </top>
      <bottom style="hair">
        <color rgb="FFFFCC99"/>
      </bottom>
      <diagonal/>
    </border>
    <border>
      <left/>
      <right/>
      <top style="hair">
        <color rgb="FFFFCC99"/>
      </top>
      <bottom/>
      <diagonal/>
    </border>
    <border>
      <left/>
      <right/>
      <top style="thin">
        <color rgb="FFFFCC99"/>
      </top>
      <bottom style="thin">
        <color rgb="FFFFCC99"/>
      </bottom>
      <diagonal/>
    </border>
    <border>
      <left/>
      <right/>
      <top style="thin">
        <color rgb="FFFFCC99"/>
      </top>
      <bottom style="hair">
        <color rgb="FFFFCC99"/>
      </bottom>
      <diagonal/>
    </border>
    <border>
      <left/>
      <right/>
      <top/>
      <bottom style="hair">
        <color theme="9" tint="0.59996337778862885"/>
      </bottom>
      <diagonal/>
    </border>
    <border>
      <left/>
      <right/>
      <top/>
      <bottom style="hair">
        <color rgb="FFFFCC99"/>
      </bottom>
      <diagonal/>
    </border>
    <border>
      <left/>
      <right/>
      <top style="hair">
        <color indexed="47"/>
      </top>
      <bottom style="hair">
        <color indexed="47"/>
      </bottom>
      <diagonal/>
    </border>
  </borders>
  <cellStyleXfs count="10">
    <xf numFmtId="0" fontId="0" fillId="0" borderId="0"/>
    <xf numFmtId="0" fontId="7" fillId="0" borderId="0" applyNumberFormat="0" applyFill="0" applyProtection="0">
      <alignment vertical="center"/>
    </xf>
    <xf numFmtId="0" fontId="11" fillId="0" borderId="0" applyNumberFormat="0" applyFill="0" applyBorder="0" applyAlignment="0" applyProtection="0"/>
    <xf numFmtId="0" fontId="6" fillId="2" borderId="0" applyNumberFormat="0" applyProtection="0">
      <alignment horizontal="center" vertical="center"/>
    </xf>
    <xf numFmtId="0" fontId="1" fillId="0" borderId="0"/>
    <xf numFmtId="0" fontId="3" fillId="0" borderId="0"/>
    <xf numFmtId="0" fontId="9" fillId="0" borderId="0"/>
    <xf numFmtId="9" fontId="12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Protection="0">
      <alignment vertical="center"/>
    </xf>
  </cellStyleXfs>
  <cellXfs count="116">
    <xf numFmtId="0" fontId="0" fillId="0" borderId="0" xfId="0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5" fontId="0" fillId="0" borderId="0" xfId="0" applyNumberFormat="1"/>
    <xf numFmtId="0" fontId="0" fillId="0" borderId="0" xfId="0" applyAlignment="1">
      <alignment horizontal="left" vertical="center" wrapText="1"/>
    </xf>
    <xf numFmtId="165" fontId="0" fillId="4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" fillId="3" borderId="2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right" wrapText="1"/>
    </xf>
    <xf numFmtId="3" fontId="4" fillId="0" borderId="1" xfId="5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6" fillId="2" borderId="0" xfId="3" applyNumberFormat="1" applyFont="1" applyBorder="1" applyAlignment="1" applyProtection="1">
      <alignment horizontal="center" vertical="center"/>
    </xf>
    <xf numFmtId="0" fontId="6" fillId="2" borderId="0" xfId="3" applyNumberFormat="1" applyFont="1" applyBorder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6" fillId="5" borderId="0" xfId="3" applyNumberFormat="1" applyFont="1" applyFill="1" applyBorder="1" applyAlignment="1" applyProtection="1">
      <alignment horizontal="left" vertical="center"/>
    </xf>
    <xf numFmtId="0" fontId="6" fillId="5" borderId="3" xfId="3" applyNumberFormat="1" applyFont="1" applyFill="1" applyBorder="1" applyAlignment="1" applyProtection="1">
      <alignment horizontal="left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9" fontId="15" fillId="5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3" fontId="15" fillId="5" borderId="3" xfId="0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 applyProtection="1">
      <alignment horizontal="left" vertical="center" wrapText="1"/>
    </xf>
    <xf numFmtId="0" fontId="8" fillId="0" borderId="0" xfId="3" applyNumberFormat="1" applyFont="1" applyFill="1" applyBorder="1" applyAlignment="1" applyProtection="1">
      <alignment horizontal="left" vertical="center" wrapText="1"/>
    </xf>
    <xf numFmtId="0" fontId="6" fillId="5" borderId="3" xfId="3" applyNumberFormat="1" applyFont="1" applyFill="1" applyBorder="1" applyAlignment="1" applyProtection="1">
      <alignment horizontal="left" vertical="center" wrapText="1"/>
    </xf>
    <xf numFmtId="0" fontId="6" fillId="0" borderId="3" xfId="3" applyNumberFormat="1" applyFont="1" applyFill="1" applyBorder="1" applyAlignment="1" applyProtection="1">
      <alignment horizontal="left" vertical="center" wrapText="1"/>
    </xf>
    <xf numFmtId="0" fontId="6" fillId="0" borderId="3" xfId="3" applyNumberFormat="1" applyFont="1" applyFill="1" applyBorder="1" applyAlignment="1" applyProtection="1">
      <alignment horizontal="left" vertical="center"/>
    </xf>
    <xf numFmtId="0" fontId="6" fillId="0" borderId="4" xfId="3" applyNumberFormat="1" applyFont="1" applyFill="1" applyBorder="1" applyAlignment="1" applyProtection="1">
      <alignment horizontal="left" vertical="center" wrapText="1"/>
    </xf>
    <xf numFmtId="0" fontId="6" fillId="5" borderId="5" xfId="3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6" fillId="0" borderId="0" xfId="0" applyFont="1"/>
    <xf numFmtId="0" fontId="11" fillId="0" borderId="0" xfId="2" applyNumberFormat="1" applyFont="1" applyFill="1" applyBorder="1" applyAlignment="1" applyProtection="1"/>
    <xf numFmtId="0" fontId="11" fillId="5" borderId="0" xfId="2" applyNumberFormat="1" applyFill="1" applyBorder="1" applyAlignment="1" applyProtection="1"/>
    <xf numFmtId="0" fontId="0" fillId="0" borderId="0" xfId="0" applyFill="1"/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6" fillId="0" borderId="6" xfId="3" applyNumberFormat="1" applyFont="1" applyFill="1" applyBorder="1" applyAlignment="1" applyProtection="1">
      <alignment horizontal="left" vertical="center"/>
    </xf>
    <xf numFmtId="3" fontId="15" fillId="0" borderId="6" xfId="0" applyNumberFormat="1" applyFont="1" applyFill="1" applyBorder="1" applyAlignment="1">
      <alignment vertical="center"/>
    </xf>
    <xf numFmtId="164" fontId="15" fillId="0" borderId="3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165" fontId="15" fillId="4" borderId="3" xfId="0" applyNumberFormat="1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166" fontId="9" fillId="5" borderId="3" xfId="3" applyNumberFormat="1" applyFont="1" applyFill="1" applyBorder="1" applyAlignment="1" applyProtection="1">
      <alignment horizontal="center" vertical="center" wrapText="1"/>
    </xf>
    <xf numFmtId="165" fontId="15" fillId="5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vertical="center"/>
    </xf>
    <xf numFmtId="165" fontId="15" fillId="4" borderId="8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3" fontId="15" fillId="5" borderId="5" xfId="0" applyNumberFormat="1" applyFont="1" applyFill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5" fillId="0" borderId="8" xfId="0" applyNumberFormat="1" applyFont="1" applyFill="1" applyBorder="1" applyAlignment="1">
      <alignment horizontal="center" vertical="center"/>
    </xf>
    <xf numFmtId="166" fontId="19" fillId="0" borderId="0" xfId="7" applyNumberFormat="1" applyFont="1" applyBorder="1" applyAlignment="1">
      <alignment vertical="center"/>
    </xf>
    <xf numFmtId="0" fontId="15" fillId="0" borderId="0" xfId="0" applyFont="1" applyFill="1" applyAlignment="1">
      <alignment vertical="center"/>
    </xf>
    <xf numFmtId="165" fontId="15" fillId="4" borderId="3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2" fillId="2" borderId="0" xfId="3" applyNumberFormat="1" applyFont="1" applyBorder="1" applyAlignment="1" applyProtection="1">
      <alignment horizontal="center" vertical="center" wrapText="1"/>
    </xf>
    <xf numFmtId="1" fontId="13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66" fontId="24" fillId="5" borderId="0" xfId="0" applyNumberFormat="1" applyFont="1" applyFill="1" applyAlignment="1">
      <alignment horizontal="center" vertical="center"/>
    </xf>
    <xf numFmtId="0" fontId="6" fillId="2" borderId="0" xfId="3" applyNumberFormat="1" applyFont="1" applyBorder="1" applyAlignment="1" applyProtection="1">
      <alignment horizontal="center" vertical="center" wrapText="1"/>
    </xf>
    <xf numFmtId="0" fontId="6" fillId="2" borderId="0" xfId="3" applyNumberFormat="1" applyFont="1" applyBorder="1" applyAlignment="1" applyProtection="1">
      <alignment horizontal="center" vertical="center" wrapText="1"/>
    </xf>
    <xf numFmtId="0" fontId="5" fillId="0" borderId="0" xfId="8" applyFont="1" applyAlignment="1">
      <alignment vertical="center"/>
    </xf>
    <xf numFmtId="0" fontId="9" fillId="0" borderId="0" xfId="8" applyAlignment="1">
      <alignment vertical="center"/>
    </xf>
    <xf numFmtId="0" fontId="5" fillId="0" borderId="0" xfId="9" quotePrefix="1" applyNumberFormat="1" applyFont="1" applyFill="1" applyBorder="1" applyAlignment="1" applyProtection="1">
      <alignment horizontal="left" vertical="center"/>
    </xf>
    <xf numFmtId="0" fontId="9" fillId="0" borderId="0" xfId="8" applyAlignment="1">
      <alignment horizontal="right" vertical="center"/>
    </xf>
    <xf numFmtId="3" fontId="9" fillId="0" borderId="0" xfId="8" applyNumberFormat="1" applyAlignment="1">
      <alignment vertical="center"/>
    </xf>
    <xf numFmtId="0" fontId="27" fillId="0" borderId="0" xfId="8" applyNumberFormat="1" applyFont="1" applyFill="1" applyAlignment="1" applyProtection="1">
      <alignment vertical="center"/>
    </xf>
    <xf numFmtId="3" fontId="9" fillId="0" borderId="0" xfId="8" applyNumberFormat="1" applyBorder="1" applyAlignment="1">
      <alignment vertical="center"/>
    </xf>
    <xf numFmtId="166" fontId="9" fillId="0" borderId="0" xfId="7" applyNumberFormat="1" applyFont="1" applyBorder="1" applyAlignment="1">
      <alignment vertical="center"/>
    </xf>
    <xf numFmtId="0" fontId="27" fillId="7" borderId="0" xfId="8" applyNumberFormat="1" applyFont="1" applyFill="1" applyAlignment="1" applyProtection="1">
      <alignment vertical="center"/>
    </xf>
    <xf numFmtId="3" fontId="9" fillId="7" borderId="0" xfId="8" applyNumberFormat="1" applyFill="1" applyBorder="1" applyAlignment="1">
      <alignment vertical="center"/>
    </xf>
    <xf numFmtId="166" fontId="9" fillId="7" borderId="0" xfId="7" applyNumberFormat="1" applyFont="1" applyFill="1" applyBorder="1" applyAlignment="1">
      <alignment vertical="center"/>
    </xf>
    <xf numFmtId="0" fontId="7" fillId="0" borderId="0" xfId="8" applyNumberFormat="1" applyFont="1" applyFill="1" applyAlignment="1" applyProtection="1">
      <alignment horizontal="right" vertical="center"/>
    </xf>
    <xf numFmtId="0" fontId="27" fillId="8" borderId="9" xfId="8" applyNumberFormat="1" applyFont="1" applyFill="1" applyBorder="1" applyAlignment="1" applyProtection="1">
      <alignment horizontal="right" vertical="center"/>
    </xf>
    <xf numFmtId="3" fontId="9" fillId="8" borderId="9" xfId="8" applyNumberFormat="1" applyFont="1" applyFill="1" applyBorder="1" applyAlignment="1">
      <alignment vertical="center"/>
    </xf>
    <xf numFmtId="9" fontId="9" fillId="8" borderId="0" xfId="7" applyFont="1" applyFill="1" applyBorder="1" applyAlignment="1">
      <alignment vertical="center"/>
    </xf>
    <xf numFmtId="0" fontId="28" fillId="0" borderId="0" xfId="8" applyNumberFormat="1" applyFont="1" applyFill="1" applyAlignment="1" applyProtection="1">
      <alignment vertical="center"/>
    </xf>
    <xf numFmtId="0" fontId="20" fillId="6" borderId="0" xfId="6" applyFont="1" applyFill="1" applyAlignment="1">
      <alignment horizontal="center" vertical="center" wrapText="1"/>
    </xf>
    <xf numFmtId="0" fontId="6" fillId="2" borderId="0" xfId="3" applyNumberFormat="1" applyFont="1" applyBorder="1" applyAlignment="1" applyProtection="1">
      <alignment horizontal="center" vertical="center" wrapText="1"/>
    </xf>
    <xf numFmtId="17" fontId="2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9" applyNumberFormat="1" applyFont="1" applyFill="1" applyBorder="1" applyAlignment="1" applyProtection="1">
      <alignment horizontal="left" vertical="center"/>
    </xf>
    <xf numFmtId="0" fontId="6" fillId="2" borderId="0" xfId="3" applyNumberFormat="1" applyFont="1" applyBorder="1" applyAlignment="1" applyProtection="1">
      <alignment horizontal="center" vertical="center" wrapText="1"/>
    </xf>
    <xf numFmtId="0" fontId="27" fillId="4" borderId="0" xfId="8" applyNumberFormat="1" applyFont="1" applyFill="1" applyAlignment="1" applyProtection="1">
      <alignment vertical="center"/>
    </xf>
    <xf numFmtId="0" fontId="20" fillId="6" borderId="0" xfId="6" applyFont="1" applyFill="1" applyAlignment="1">
      <alignment horizontal="center" vertical="center" wrapText="1"/>
    </xf>
    <xf numFmtId="0" fontId="6" fillId="2" borderId="0" xfId="3" applyNumberFormat="1" applyFont="1" applyBorder="1" applyAlignment="1" applyProtection="1">
      <alignment horizontal="center" vertical="center" wrapText="1"/>
    </xf>
    <xf numFmtId="0" fontId="6" fillId="2" borderId="8" xfId="3" applyNumberFormat="1" applyFont="1" applyBorder="1" applyAlignment="1" applyProtection="1">
      <alignment horizontal="center" vertical="center" wrapText="1"/>
    </xf>
  </cellXfs>
  <cellStyles count="10">
    <cellStyle name="Col_Unidade" xfId="1"/>
    <cellStyle name="H1" xfId="9"/>
    <cellStyle name="Hyperlink" xfId="2" builtinId="8"/>
    <cellStyle name="Linha1" xfId="3"/>
    <cellStyle name="Normal" xfId="0" builtinId="0"/>
    <cellStyle name="Normal 2" xfId="8"/>
    <cellStyle name="Normal_P.AGRO_ALIMENTARES" xfId="4"/>
    <cellStyle name="Normal_PROD_AGRO_FLORESTAIS" xfId="5"/>
    <cellStyle name="Normal_Tarifs préférentiels PAR zone et SH2  2" xfId="6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" TargetMode="External"/><Relationship Id="rId7" Type="http://schemas.openxmlformats.org/officeDocument/2006/relationships/image" Target="../media/image5.emf"/><Relationship Id="rId2" Type="http://schemas.openxmlformats.org/officeDocument/2006/relationships/image" Target="../media/image1.png"/><Relationship Id="rId1" Type="http://schemas.openxmlformats.org/officeDocument/2006/relationships/hyperlink" Target="../../../../" TargetMode="Externa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133350</xdr:rowOff>
    </xdr:from>
    <xdr:to>
      <xdr:col>0</xdr:col>
      <xdr:colOff>1476375</xdr:colOff>
      <xdr:row>2</xdr:row>
      <xdr:rowOff>161925</xdr:rowOff>
    </xdr:to>
    <xdr:pic>
      <xdr:nvPicPr>
        <xdr:cNvPr id="1049" name="Picture 12" descr="http://platao/w3/img/logos/GPP.png">
          <a:hlinkClick xmlns:r="http://schemas.openxmlformats.org/officeDocument/2006/relationships" r:id="rId1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33350"/>
          <a:ext cx="1209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</xdr:row>
      <xdr:rowOff>19050</xdr:rowOff>
    </xdr:from>
    <xdr:to>
      <xdr:col>0</xdr:col>
      <xdr:colOff>1666875</xdr:colOff>
      <xdr:row>10</xdr:row>
      <xdr:rowOff>66675</xdr:rowOff>
    </xdr:to>
    <xdr:pic>
      <xdr:nvPicPr>
        <xdr:cNvPr id="1050" name="Imagem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8625" y="2447925"/>
          <a:ext cx="1238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</xdr:row>
      <xdr:rowOff>57150</xdr:rowOff>
    </xdr:from>
    <xdr:to>
      <xdr:col>0</xdr:col>
      <xdr:colOff>1476375</xdr:colOff>
      <xdr:row>8</xdr:row>
      <xdr:rowOff>28575</xdr:rowOff>
    </xdr:to>
    <xdr:grpSp>
      <xdr:nvGrpSpPr>
        <xdr:cNvPr id="1051" name="Grupo 9"/>
        <xdr:cNvGrpSpPr>
          <a:grpSpLocks/>
        </xdr:cNvGrpSpPr>
      </xdr:nvGrpSpPr>
      <xdr:grpSpPr bwMode="auto">
        <a:xfrm>
          <a:off x="238125" y="1085850"/>
          <a:ext cx="1238250" cy="1000125"/>
          <a:chOff x="4202954" y="3009899"/>
          <a:chExt cx="1234912" cy="1000126"/>
        </a:xfrm>
      </xdr:grpSpPr>
      <xdr:pic>
        <xdr:nvPicPr>
          <xdr:cNvPr id="1052" name="Imagem 4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4202954" y="3009899"/>
            <a:ext cx="407146" cy="981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3" name="Imagem 5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4581526" y="3038475"/>
            <a:ext cx="390665" cy="971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4" name="Imagem 7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4957942" y="3028949"/>
            <a:ext cx="479924" cy="9715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>
      <selection activeCell="F11" sqref="F11"/>
    </sheetView>
  </sheetViews>
  <sheetFormatPr defaultColWidth="9.140625" defaultRowHeight="15"/>
  <cols>
    <col min="1" max="1" width="25.85546875" customWidth="1"/>
    <col min="2" max="2" width="44" customWidth="1"/>
  </cols>
  <sheetData>
    <row r="1" spans="1:3" ht="20.25" customHeight="1">
      <c r="B1" s="113" t="s">
        <v>28</v>
      </c>
    </row>
    <row r="2" spans="1:3" ht="20.25" customHeight="1">
      <c r="B2" s="113"/>
    </row>
    <row r="3" spans="1:3" ht="20.25" customHeight="1">
      <c r="B3" s="113"/>
    </row>
    <row r="4" spans="1:3" ht="20.25" customHeight="1">
      <c r="A4" s="108">
        <v>41944</v>
      </c>
      <c r="B4" s="106"/>
    </row>
    <row r="5" spans="1:3" ht="20.25" customHeight="1">
      <c r="B5" s="43" t="s">
        <v>26</v>
      </c>
    </row>
    <row r="6" spans="1:3" ht="20.25" customHeight="1">
      <c r="B6" s="43" t="s">
        <v>27</v>
      </c>
    </row>
    <row r="7" spans="1:3" ht="20.25" customHeight="1">
      <c r="B7" s="43" t="s">
        <v>29</v>
      </c>
    </row>
    <row r="8" spans="1:3" ht="20.25" customHeight="1">
      <c r="B8" s="43" t="s">
        <v>109</v>
      </c>
    </row>
    <row r="9" spans="1:3" ht="20.25" customHeight="1">
      <c r="B9" s="43" t="s">
        <v>30</v>
      </c>
      <c r="C9" s="44"/>
    </row>
    <row r="10" spans="1:3">
      <c r="A10" s="41" t="s">
        <v>110</v>
      </c>
      <c r="B10" s="42"/>
    </row>
  </sheetData>
  <mergeCells count="1">
    <mergeCell ref="B1:B3"/>
  </mergeCells>
  <hyperlinks>
    <hyperlink ref="B6" location="Indústria!A1" display="2. Indústria"/>
    <hyperlink ref="B7" location="Empresas!A1" display="3. Empresas"/>
    <hyperlink ref="B8" location="Comércio_Internacional!A1" display="4. Comércio Internacional"/>
    <hyperlink ref="B5" location="Produção!A1" display="1. Produção"/>
    <hyperlink ref="B9" location="'Origens e Destinos'!A1" display="5. Principais Origens  e Destino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topLeftCell="C1" workbookViewId="0">
      <selection activeCell="R1" sqref="R1:R3"/>
    </sheetView>
  </sheetViews>
  <sheetFormatPr defaultColWidth="9.140625" defaultRowHeight="12.75"/>
  <cols>
    <col min="1" max="1" width="2" style="21" customWidth="1"/>
    <col min="2" max="2" width="70.28515625" style="21" bestFit="1" customWidth="1"/>
    <col min="3" max="16" width="7.7109375" style="21" customWidth="1"/>
    <col min="17" max="17" width="2.85546875" style="21" customWidth="1"/>
    <col min="18" max="18" width="16.42578125" style="21" customWidth="1"/>
    <col min="19" max="16384" width="9.140625" style="21"/>
  </cols>
  <sheetData>
    <row r="1" spans="1:19" ht="24.75" customHeight="1">
      <c r="A1" s="21" t="s">
        <v>31</v>
      </c>
      <c r="B1" s="16" t="s">
        <v>32</v>
      </c>
      <c r="C1" s="20"/>
      <c r="P1" s="22"/>
      <c r="R1" s="114" t="s">
        <v>111</v>
      </c>
    </row>
    <row r="2" spans="1:19" ht="10.5" customHeight="1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R2" s="114"/>
      <c r="S2" s="24"/>
    </row>
    <row r="3" spans="1:19" ht="30" customHeight="1">
      <c r="B3" s="18" t="s">
        <v>33</v>
      </c>
      <c r="C3" s="17">
        <v>2000</v>
      </c>
      <c r="D3" s="17">
        <v>2001</v>
      </c>
      <c r="E3" s="17">
        <v>2002</v>
      </c>
      <c r="F3" s="17">
        <v>2003</v>
      </c>
      <c r="G3" s="17">
        <v>2004</v>
      </c>
      <c r="H3" s="17">
        <v>2005</v>
      </c>
      <c r="I3" s="17">
        <v>2006</v>
      </c>
      <c r="J3" s="17">
        <v>2007</v>
      </c>
      <c r="K3" s="17">
        <v>2008</v>
      </c>
      <c r="L3" s="17">
        <v>2009</v>
      </c>
      <c r="M3" s="17">
        <v>2010</v>
      </c>
      <c r="N3" s="17">
        <v>2011</v>
      </c>
      <c r="O3" s="17" t="s">
        <v>13</v>
      </c>
      <c r="P3" s="17" t="s">
        <v>15</v>
      </c>
      <c r="R3" s="115"/>
      <c r="S3" s="24"/>
    </row>
    <row r="4" spans="1:19" ht="19.5" customHeight="1">
      <c r="B4" s="19" t="s">
        <v>34</v>
      </c>
      <c r="C4" s="29">
        <v>530.80999999999995</v>
      </c>
      <c r="D4" s="29">
        <v>554.74</v>
      </c>
      <c r="E4" s="29">
        <v>576.81999999999994</v>
      </c>
      <c r="F4" s="29">
        <v>611.88</v>
      </c>
      <c r="G4" s="29">
        <v>627.47</v>
      </c>
      <c r="H4" s="29">
        <v>539.38</v>
      </c>
      <c r="I4" s="29">
        <v>597.17000000000007</v>
      </c>
      <c r="J4" s="29">
        <v>623.41000000000008</v>
      </c>
      <c r="K4" s="29">
        <v>625.1</v>
      </c>
      <c r="L4" s="29">
        <v>657.38</v>
      </c>
      <c r="M4" s="29">
        <v>710.93999999999994</v>
      </c>
      <c r="N4" s="29">
        <v>647.65</v>
      </c>
      <c r="O4" s="29">
        <v>687.17</v>
      </c>
      <c r="P4" s="29">
        <v>857.5</v>
      </c>
      <c r="R4" s="27">
        <f>(((P4/C4)^(1/13)-1)*100)</f>
        <v>3.7582635112006102</v>
      </c>
    </row>
    <row r="5" spans="1:19" ht="19.5" customHeight="1">
      <c r="B5" s="19" t="s">
        <v>35</v>
      </c>
      <c r="C5" s="31">
        <v>361.54</v>
      </c>
      <c r="D5" s="31">
        <v>463.84000000000003</v>
      </c>
      <c r="E5" s="31">
        <v>454.74</v>
      </c>
      <c r="F5" s="31">
        <v>445.6</v>
      </c>
      <c r="G5" s="31">
        <v>461.47999999999996</v>
      </c>
      <c r="H5" s="31">
        <v>435.74</v>
      </c>
      <c r="I5" s="31">
        <v>471.79999999999995</v>
      </c>
      <c r="J5" s="31">
        <v>472.64</v>
      </c>
      <c r="K5" s="31">
        <v>494.40999999999997</v>
      </c>
      <c r="L5" s="31">
        <v>507.86</v>
      </c>
      <c r="M5" s="31">
        <v>495.79999999999995</v>
      </c>
      <c r="N5" s="31">
        <v>494.63</v>
      </c>
      <c r="O5" s="31">
        <v>468.32000000000005</v>
      </c>
      <c r="P5" s="31">
        <v>473.58000000000004</v>
      </c>
      <c r="R5" s="27">
        <f>(((P5/C5)^(1/13)-1)*100)</f>
        <v>2.0982341410199501</v>
      </c>
    </row>
    <row r="6" spans="1:19" ht="19.5" customHeight="1">
      <c r="B6" s="19" t="s">
        <v>36</v>
      </c>
      <c r="C6" s="29">
        <v>869.46</v>
      </c>
      <c r="D6" s="29">
        <v>828.62000000000012</v>
      </c>
      <c r="E6" s="29">
        <v>809.49999999999989</v>
      </c>
      <c r="F6" s="29">
        <v>865.72</v>
      </c>
      <c r="G6" s="29">
        <v>948.29</v>
      </c>
      <c r="H6" s="29">
        <v>858.04000000000008</v>
      </c>
      <c r="I6" s="29">
        <v>907.66000000000008</v>
      </c>
      <c r="J6" s="29">
        <v>855.44</v>
      </c>
      <c r="K6" s="29">
        <v>913.80000000000007</v>
      </c>
      <c r="L6" s="29">
        <v>913.71</v>
      </c>
      <c r="M6" s="29">
        <v>913.79</v>
      </c>
      <c r="N6" s="29">
        <v>956.26</v>
      </c>
      <c r="O6" s="29">
        <v>1018.34</v>
      </c>
      <c r="P6" s="29">
        <v>899.53000000000009</v>
      </c>
      <c r="R6" s="27">
        <f t="shared" ref="R6:R14" si="0">(((P6/C6)^(1/13)-1)*100)</f>
        <v>0.2618813533333153</v>
      </c>
    </row>
    <row r="7" spans="1:19" ht="24.95" customHeight="1">
      <c r="B7" s="26" t="s">
        <v>0</v>
      </c>
      <c r="C7" s="32">
        <f>SUM(C4:C6)</f>
        <v>1761.81</v>
      </c>
      <c r="D7" s="32">
        <f>SUM(D4:D6)</f>
        <v>1847.2000000000003</v>
      </c>
      <c r="E7" s="32">
        <f t="shared" ref="E7:N7" si="1">SUM(E4:E6)</f>
        <v>1841.06</v>
      </c>
      <c r="F7" s="32">
        <f t="shared" si="1"/>
        <v>1923.2</v>
      </c>
      <c r="G7" s="32">
        <f t="shared" si="1"/>
        <v>2037.24</v>
      </c>
      <c r="H7" s="32">
        <f t="shared" si="1"/>
        <v>1833.16</v>
      </c>
      <c r="I7" s="32">
        <f t="shared" si="1"/>
        <v>1976.63</v>
      </c>
      <c r="J7" s="32">
        <f t="shared" si="1"/>
        <v>1951.4900000000002</v>
      </c>
      <c r="K7" s="32">
        <f t="shared" si="1"/>
        <v>2033.31</v>
      </c>
      <c r="L7" s="32">
        <f t="shared" si="1"/>
        <v>2078.9499999999998</v>
      </c>
      <c r="M7" s="32">
        <f t="shared" si="1"/>
        <v>2120.5299999999997</v>
      </c>
      <c r="N7" s="32">
        <f t="shared" si="1"/>
        <v>2098.54</v>
      </c>
      <c r="O7" s="32">
        <f t="shared" ref="O7" si="2">SUM(O4:O6)</f>
        <v>2173.83</v>
      </c>
      <c r="P7" s="32">
        <f>SUM(P4:P6)</f>
        <v>2230.61</v>
      </c>
      <c r="R7" s="28">
        <f t="shared" si="0"/>
        <v>1.8314412057635288</v>
      </c>
    </row>
    <row r="8" spans="1:19" ht="19.5" customHeight="1">
      <c r="B8" s="21" t="s">
        <v>37</v>
      </c>
    </row>
    <row r="9" spans="1:19" ht="14.1" customHeight="1"/>
    <row r="10" spans="1:19" ht="24.95" customHeight="1">
      <c r="B10" s="52" t="s">
        <v>38</v>
      </c>
      <c r="C10" s="53">
        <v>3526.2700000000004</v>
      </c>
      <c r="D10" s="53">
        <v>3784.8400000000006</v>
      </c>
      <c r="E10" s="53">
        <v>3568.1699999999996</v>
      </c>
      <c r="F10" s="53">
        <v>3659.6000000000004</v>
      </c>
      <c r="G10" s="53">
        <v>3811.53</v>
      </c>
      <c r="H10" s="53">
        <v>3246.8000000000006</v>
      </c>
      <c r="I10" s="53">
        <v>3484.82</v>
      </c>
      <c r="J10" s="53">
        <v>3354.69</v>
      </c>
      <c r="K10" s="53">
        <v>3447.77</v>
      </c>
      <c r="L10" s="53">
        <v>3352.5700000000006</v>
      </c>
      <c r="M10" s="53">
        <v>3581.9699999999993</v>
      </c>
      <c r="N10" s="53">
        <v>3462.77</v>
      </c>
      <c r="O10" s="53">
        <v>3601.88</v>
      </c>
      <c r="P10" s="53">
        <v>3686.1000000000004</v>
      </c>
      <c r="R10" s="54">
        <f>(((P10/C10)^(1/13)-1)*100)</f>
        <v>0.34156920336227969</v>
      </c>
    </row>
    <row r="11" spans="1:19" ht="24.95" customHeight="1">
      <c r="B11" s="25" t="s">
        <v>39</v>
      </c>
      <c r="C11" s="30">
        <f>C7/C10</f>
        <v>0.49962424885218654</v>
      </c>
      <c r="D11" s="30">
        <f t="shared" ref="D11:P11" si="3">D7/D10</f>
        <v>0.48805233510531487</v>
      </c>
      <c r="E11" s="30">
        <f t="shared" si="3"/>
        <v>0.51596756880978212</v>
      </c>
      <c r="F11" s="30">
        <f t="shared" si="3"/>
        <v>0.52552191496338396</v>
      </c>
      <c r="G11" s="30">
        <f t="shared" si="3"/>
        <v>0.53449402208561914</v>
      </c>
      <c r="H11" s="30">
        <f t="shared" si="3"/>
        <v>0.56460514968584441</v>
      </c>
      <c r="I11" s="30">
        <f t="shared" si="3"/>
        <v>0.56721150590274394</v>
      </c>
      <c r="J11" s="30">
        <f t="shared" si="3"/>
        <v>0.58171992046955168</v>
      </c>
      <c r="K11" s="30">
        <f t="shared" si="3"/>
        <v>0.58974641579919773</v>
      </c>
      <c r="L11" s="30">
        <f t="shared" si="3"/>
        <v>0.62010636616088533</v>
      </c>
      <c r="M11" s="30">
        <f t="shared" si="3"/>
        <v>0.59200104970170053</v>
      </c>
      <c r="N11" s="30">
        <f t="shared" si="3"/>
        <v>0.60602927713939991</v>
      </c>
      <c r="O11" s="30">
        <f t="shared" ref="O11" si="4">O7/O10</f>
        <v>0.60352649172099015</v>
      </c>
      <c r="P11" s="30">
        <f t="shared" si="3"/>
        <v>0.6051409348634057</v>
      </c>
      <c r="R11" s="28">
        <f t="shared" si="0"/>
        <v>1.4848003815664201</v>
      </c>
    </row>
    <row r="12" spans="1:19" ht="14.1" customHeight="1">
      <c r="C12" s="20"/>
    </row>
    <row r="13" spans="1:19" ht="24.95" customHeight="1">
      <c r="B13" s="52" t="s">
        <v>40</v>
      </c>
      <c r="C13" s="53">
        <v>6068.3200000000006</v>
      </c>
      <c r="D13" s="53">
        <v>6477.3900000000021</v>
      </c>
      <c r="E13" s="53">
        <v>6155.9199999999992</v>
      </c>
      <c r="F13" s="53">
        <v>6260.75</v>
      </c>
      <c r="G13" s="53">
        <v>6602.6999999999989</v>
      </c>
      <c r="H13" s="53">
        <v>6137.2400000000007</v>
      </c>
      <c r="I13" s="53">
        <v>6230.18</v>
      </c>
      <c r="J13" s="53">
        <v>6247.75</v>
      </c>
      <c r="K13" s="53">
        <v>6589.43</v>
      </c>
      <c r="L13" s="53">
        <v>6184.73</v>
      </c>
      <c r="M13" s="53">
        <v>6451.6699999999992</v>
      </c>
      <c r="N13" s="53">
        <v>6424.66</v>
      </c>
      <c r="O13" s="53">
        <v>6702.2699999999995</v>
      </c>
      <c r="P13" s="53">
        <v>6749.76</v>
      </c>
      <c r="R13" s="54">
        <f t="shared" si="0"/>
        <v>0.82201516590221235</v>
      </c>
    </row>
    <row r="14" spans="1:19" ht="24.95" customHeight="1">
      <c r="B14" s="25" t="s">
        <v>41</v>
      </c>
      <c r="C14" s="30">
        <f>C7/C13</f>
        <v>0.29032911909721304</v>
      </c>
      <c r="D14" s="30">
        <f t="shared" ref="D14:P14" si="5">D7/D13</f>
        <v>0.2851765911887349</v>
      </c>
      <c r="E14" s="30">
        <f t="shared" si="5"/>
        <v>0.29907146291699699</v>
      </c>
      <c r="F14" s="30">
        <f t="shared" si="5"/>
        <v>0.30718364413209281</v>
      </c>
      <c r="G14" s="30">
        <f t="shared" si="5"/>
        <v>0.30854650370303061</v>
      </c>
      <c r="H14" s="30">
        <f t="shared" si="5"/>
        <v>0.2986945271815995</v>
      </c>
      <c r="I14" s="30">
        <f t="shared" si="5"/>
        <v>0.31726691684670427</v>
      </c>
      <c r="J14" s="30">
        <f t="shared" si="5"/>
        <v>0.31235084630466969</v>
      </c>
      <c r="K14" s="30">
        <f t="shared" si="5"/>
        <v>0.30857145458711904</v>
      </c>
      <c r="L14" s="30">
        <f t="shared" si="5"/>
        <v>0.33614240233607612</v>
      </c>
      <c r="M14" s="30">
        <f t="shared" si="5"/>
        <v>0.3286792411887155</v>
      </c>
      <c r="N14" s="30">
        <f t="shared" si="5"/>
        <v>0.32663829681259399</v>
      </c>
      <c r="O14" s="30">
        <f t="shared" ref="O14" si="6">O7/O13</f>
        <v>0.32434234968152581</v>
      </c>
      <c r="P14" s="30">
        <f t="shared" si="5"/>
        <v>0.33047249087374958</v>
      </c>
      <c r="R14" s="28">
        <f t="shared" si="0"/>
        <v>1.0011960564369815</v>
      </c>
    </row>
    <row r="15" spans="1:19" ht="15.75" customHeight="1">
      <c r="B15" s="86" t="s">
        <v>42</v>
      </c>
      <c r="C15" s="46"/>
      <c r="D15" s="45"/>
      <c r="E15" s="45"/>
      <c r="F15" s="45"/>
      <c r="J15" s="45"/>
      <c r="K15" s="45"/>
      <c r="L15" s="45"/>
      <c r="M15" s="45"/>
      <c r="N15" s="45"/>
      <c r="O15" s="45"/>
    </row>
    <row r="16" spans="1:19">
      <c r="B16" s="86" t="s">
        <v>43</v>
      </c>
      <c r="C16" s="20"/>
    </row>
    <row r="17" spans="2:16">
      <c r="C17" s="20"/>
    </row>
    <row r="18" spans="2:16">
      <c r="B18" s="19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>
      <c r="B19" s="1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2:16">
      <c r="B20" s="57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2:16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3" spans="2:16"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2:16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2:16"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</sheetData>
  <mergeCells count="1">
    <mergeCell ref="R1:R3"/>
  </mergeCells>
  <pageMargins left="0.7" right="0.7" top="0.75" bottom="0.75" header="0.3" footer="0.3"/>
  <pageSetup paperSize="9" orientation="portrait" r:id="rId1"/>
  <ignoredErrors>
    <ignoredError sqref="C7:D7 E7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R18"/>
  <sheetViews>
    <sheetView showGridLines="0" workbookViewId="0">
      <selection activeCell="B16" sqref="B16"/>
    </sheetView>
  </sheetViews>
  <sheetFormatPr defaultColWidth="9.140625" defaultRowHeight="15"/>
  <cols>
    <col min="1" max="1" width="2" style="1" customWidth="1"/>
    <col min="2" max="2" width="53" style="1" customWidth="1"/>
    <col min="3" max="16" width="7.140625" style="1" customWidth="1"/>
    <col min="17" max="17" width="3.140625" style="1" customWidth="1"/>
    <col min="18" max="18" width="12.5703125" style="1" customWidth="1"/>
    <col min="19" max="16384" width="9.140625" style="1"/>
  </cols>
  <sheetData>
    <row r="1" spans="2:18" ht="24.75" customHeight="1">
      <c r="B1" s="16" t="s">
        <v>105</v>
      </c>
      <c r="C1" s="16"/>
      <c r="D1" s="16"/>
      <c r="E1" s="16"/>
      <c r="N1" s="3"/>
      <c r="O1" s="3"/>
      <c r="P1" s="3"/>
      <c r="R1" s="114" t="s">
        <v>49</v>
      </c>
    </row>
    <row r="2" spans="2:18" ht="8.25" customHeight="1">
      <c r="B2" s="2"/>
      <c r="C2" s="2"/>
      <c r="D2" s="2"/>
      <c r="E2" s="2"/>
      <c r="N2" s="3"/>
      <c r="O2" s="3"/>
      <c r="P2" s="3"/>
      <c r="R2" s="114"/>
    </row>
    <row r="3" spans="2:18" ht="30" customHeight="1">
      <c r="B3" s="17" t="s">
        <v>44</v>
      </c>
      <c r="C3" s="17">
        <v>2000</v>
      </c>
      <c r="D3" s="17">
        <v>2001</v>
      </c>
      <c r="E3" s="17">
        <v>2002</v>
      </c>
      <c r="F3" s="17">
        <v>2003</v>
      </c>
      <c r="G3" s="17">
        <v>2004</v>
      </c>
      <c r="H3" s="17">
        <v>2005</v>
      </c>
      <c r="I3" s="17">
        <v>2006</v>
      </c>
      <c r="J3" s="17">
        <v>2007</v>
      </c>
      <c r="K3" s="17">
        <v>2008</v>
      </c>
      <c r="L3" s="17">
        <v>2009</v>
      </c>
      <c r="M3" s="17">
        <v>2010</v>
      </c>
      <c r="N3" s="17">
        <v>2011</v>
      </c>
      <c r="O3" s="17">
        <v>2012</v>
      </c>
      <c r="P3" s="17">
        <v>2013</v>
      </c>
      <c r="R3" s="114"/>
    </row>
    <row r="4" spans="2:18" ht="27" customHeight="1">
      <c r="B4" s="33" t="s">
        <v>106</v>
      </c>
      <c r="C4" s="59">
        <v>421.43341500000002</v>
      </c>
      <c r="D4" s="59">
        <v>378.62841700000001</v>
      </c>
      <c r="E4" s="59">
        <v>426.37800399999998</v>
      </c>
      <c r="F4" s="59">
        <v>442.59403300000002</v>
      </c>
      <c r="G4" s="59">
        <v>437.37881099999998</v>
      </c>
      <c r="H4" s="59">
        <v>453.192093</v>
      </c>
      <c r="I4" s="59">
        <v>470.29218200000003</v>
      </c>
      <c r="J4" s="59">
        <v>501.84212300000002</v>
      </c>
      <c r="K4" s="59">
        <v>576.81402300000002</v>
      </c>
      <c r="L4" s="59">
        <v>557.70864400000005</v>
      </c>
      <c r="M4" s="59">
        <v>547.61357299999997</v>
      </c>
      <c r="N4" s="59">
        <v>631.40608299999997</v>
      </c>
      <c r="O4" s="59">
        <v>642.86006299999997</v>
      </c>
      <c r="P4" s="59">
        <v>693.57185400000003</v>
      </c>
      <c r="Q4" s="21"/>
      <c r="R4" s="60">
        <f>(((P4/C4)^(1/13)-1)*100)</f>
        <v>3.9066321814586136</v>
      </c>
    </row>
    <row r="5" spans="2:18" ht="27" customHeight="1">
      <c r="B5" s="34" t="s">
        <v>46</v>
      </c>
      <c r="C5" s="59">
        <v>156.91880399999999</v>
      </c>
      <c r="D5" s="59">
        <v>145.85223099999999</v>
      </c>
      <c r="E5" s="59">
        <v>176.20964900000001</v>
      </c>
      <c r="F5" s="59">
        <v>168.41024899999999</v>
      </c>
      <c r="G5" s="59">
        <v>160.74281500000001</v>
      </c>
      <c r="H5" s="59">
        <v>162.83017100000001</v>
      </c>
      <c r="I5" s="59">
        <v>171.799375</v>
      </c>
      <c r="J5" s="59">
        <v>184.59293</v>
      </c>
      <c r="K5" s="59">
        <v>233.52449200000001</v>
      </c>
      <c r="L5" s="59">
        <v>264.44133699999998</v>
      </c>
      <c r="M5" s="59">
        <v>246.08817400000001</v>
      </c>
      <c r="N5" s="59">
        <v>285.91391900000002</v>
      </c>
      <c r="O5" s="59">
        <v>314.309822</v>
      </c>
      <c r="P5" s="59">
        <v>338.95279099999999</v>
      </c>
      <c r="Q5" s="21"/>
      <c r="R5" s="60">
        <f t="shared" ref="R5:R8" si="0">(((P5/C5)^(1/13)-1)*100)</f>
        <v>6.1030864391083961</v>
      </c>
    </row>
    <row r="6" spans="2:18" ht="27" customHeight="1">
      <c r="B6" s="34" t="s">
        <v>45</v>
      </c>
      <c r="C6" s="59">
        <v>105.905522</v>
      </c>
      <c r="D6" s="59">
        <v>89.447685000000007</v>
      </c>
      <c r="E6" s="59">
        <v>105.905522</v>
      </c>
      <c r="F6" s="59">
        <v>123.923654</v>
      </c>
      <c r="G6" s="59">
        <v>123.339018</v>
      </c>
      <c r="H6" s="59">
        <v>119.440495</v>
      </c>
      <c r="I6" s="59">
        <v>123.10687</v>
      </c>
      <c r="J6" s="59">
        <v>130.707232</v>
      </c>
      <c r="K6" s="59">
        <v>136.186273</v>
      </c>
      <c r="L6" s="59">
        <v>104.56917900000001</v>
      </c>
      <c r="M6" s="59">
        <v>93.819840999999997</v>
      </c>
      <c r="N6" s="59">
        <v>133.54061100000001</v>
      </c>
      <c r="O6" s="61">
        <v>119.026659</v>
      </c>
      <c r="P6" s="61">
        <v>135.17580100000001</v>
      </c>
      <c r="Q6" s="21"/>
      <c r="R6" s="60">
        <f t="shared" si="0"/>
        <v>1.8948734693772451</v>
      </c>
    </row>
    <row r="7" spans="2:18" ht="27" customHeight="1">
      <c r="B7" s="36" t="s">
        <v>47</v>
      </c>
      <c r="C7" s="62">
        <v>8324.1828710000009</v>
      </c>
      <c r="D7" s="62">
        <v>8968.4757229999996</v>
      </c>
      <c r="E7" s="62">
        <v>9291.5155859999995</v>
      </c>
      <c r="F7" s="62">
        <v>9283.4016740000006</v>
      </c>
      <c r="G7" s="62">
        <v>9434.7221549999995</v>
      </c>
      <c r="H7" s="62">
        <v>9554.4585370000004</v>
      </c>
      <c r="I7" s="62">
        <v>9679.8234260000008</v>
      </c>
      <c r="J7" s="62">
        <v>10535.108469999999</v>
      </c>
      <c r="K7" s="62">
        <v>11287.872622000001</v>
      </c>
      <c r="L7" s="62">
        <v>10665.281225999999</v>
      </c>
      <c r="M7" s="62">
        <v>10919.752167000001</v>
      </c>
      <c r="N7" s="62">
        <v>11480.763568</v>
      </c>
      <c r="O7" s="59">
        <v>12634.524112999999</v>
      </c>
      <c r="P7" s="59">
        <v>12808.18354</v>
      </c>
      <c r="Q7" s="21"/>
      <c r="R7" s="60">
        <f t="shared" si="0"/>
        <v>3.3703152518063773</v>
      </c>
    </row>
    <row r="8" spans="2:18" ht="31.5" customHeight="1">
      <c r="B8" s="35" t="s">
        <v>107</v>
      </c>
      <c r="C8" s="63">
        <f>C4/C7</f>
        <v>5.0627601715502964E-2</v>
      </c>
      <c r="D8" s="63">
        <f>D4/D7</f>
        <v>4.2217699940804092E-2</v>
      </c>
      <c r="E8" s="63">
        <f>E4/E7</f>
        <v>4.5888961822594956E-2</v>
      </c>
      <c r="F8" s="63">
        <f>F4/F7</f>
        <v>4.7675846477651829E-2</v>
      </c>
      <c r="G8" s="63">
        <f t="shared" ref="G8:O8" si="1">G4/G7</f>
        <v>4.6358419868062349E-2</v>
      </c>
      <c r="H8" s="63">
        <f t="shared" si="1"/>
        <v>4.7432524956280524E-2</v>
      </c>
      <c r="I8" s="63">
        <f t="shared" si="1"/>
        <v>4.8584789339937283E-2</v>
      </c>
      <c r="J8" s="63">
        <f t="shared" si="1"/>
        <v>4.7635211771103865E-2</v>
      </c>
      <c r="K8" s="63">
        <f t="shared" si="1"/>
        <v>5.1100330621714554E-2</v>
      </c>
      <c r="L8" s="63">
        <f t="shared" si="1"/>
        <v>5.2291977321742691E-2</v>
      </c>
      <c r="M8" s="63">
        <f t="shared" si="1"/>
        <v>5.0148901241084363E-2</v>
      </c>
      <c r="N8" s="63">
        <f t="shared" si="1"/>
        <v>5.4996871877050046E-2</v>
      </c>
      <c r="O8" s="63">
        <f t="shared" si="1"/>
        <v>5.0881224908071059E-2</v>
      </c>
      <c r="P8" s="63">
        <f t="shared" ref="P8" si="2">P4/P7</f>
        <v>5.4150680448478337E-2</v>
      </c>
      <c r="Q8" s="21"/>
      <c r="R8" s="64">
        <f t="shared" si="0"/>
        <v>0.51883069945737326</v>
      </c>
    </row>
    <row r="9" spans="2:18">
      <c r="B9" s="47" t="s">
        <v>48</v>
      </c>
      <c r="C9" s="47"/>
      <c r="D9" s="47"/>
      <c r="E9" s="47"/>
      <c r="R9" s="6"/>
    </row>
    <row r="10" spans="2:18">
      <c r="R10" s="6"/>
    </row>
    <row r="11" spans="2:18">
      <c r="B11" s="5"/>
      <c r="R11" s="7"/>
    </row>
    <row r="12" spans="2:18">
      <c r="B12" s="48"/>
      <c r="C12" s="49"/>
      <c r="D12" s="49"/>
      <c r="E12" s="49"/>
      <c r="F12" s="50"/>
      <c r="G12" s="50"/>
      <c r="H12" s="50"/>
      <c r="I12" s="50"/>
      <c r="J12" s="50"/>
      <c r="K12" s="81"/>
      <c r="L12" s="81"/>
      <c r="M12" s="81"/>
      <c r="N12" s="82"/>
      <c r="O12" s="83"/>
      <c r="P12" s="83"/>
      <c r="Q12" s="83"/>
      <c r="R12" s="50"/>
    </row>
    <row r="13" spans="2:18">
      <c r="B13" s="50"/>
      <c r="C13" s="49"/>
      <c r="D13" s="49"/>
      <c r="E13" s="49"/>
      <c r="F13" s="50"/>
      <c r="G13" s="50"/>
      <c r="H13" s="50"/>
      <c r="I13" s="50"/>
      <c r="J13" s="50"/>
      <c r="K13" s="81"/>
      <c r="L13" s="81"/>
      <c r="M13" s="81"/>
      <c r="N13" s="81"/>
      <c r="O13" s="81"/>
      <c r="P13" s="81"/>
      <c r="Q13" s="81"/>
      <c r="R13" s="50"/>
    </row>
    <row r="14" spans="2:18">
      <c r="B14" s="50"/>
      <c r="C14" s="49"/>
      <c r="D14" s="49"/>
      <c r="E14" s="49"/>
      <c r="F14" s="50"/>
      <c r="G14" s="50"/>
      <c r="H14" s="50"/>
      <c r="I14" s="50"/>
      <c r="J14" s="50"/>
      <c r="K14" s="81"/>
      <c r="L14" s="81"/>
      <c r="M14" s="81"/>
      <c r="N14" s="81"/>
      <c r="O14" s="81"/>
      <c r="P14" s="81"/>
      <c r="Q14" s="81"/>
      <c r="R14" s="50"/>
    </row>
    <row r="15" spans="2:18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2:18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0"/>
      <c r="R16" s="50"/>
    </row>
    <row r="17" spans="2:18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2:18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</sheetData>
  <mergeCells count="1">
    <mergeCell ref="R1:R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1"/>
  <sheetViews>
    <sheetView showGridLines="0" workbookViewId="0">
      <selection activeCell="B1" sqref="B1"/>
    </sheetView>
  </sheetViews>
  <sheetFormatPr defaultColWidth="9.140625" defaultRowHeight="15"/>
  <cols>
    <col min="1" max="1" width="2.140625" style="1" customWidth="1"/>
    <col min="2" max="2" width="25.140625" style="1" customWidth="1"/>
    <col min="3" max="12" width="10.7109375" style="1" customWidth="1"/>
    <col min="13" max="16384" width="9.140625" style="1"/>
  </cols>
  <sheetData>
    <row r="1" spans="2:12">
      <c r="B1" s="109" t="s">
        <v>104</v>
      </c>
    </row>
    <row r="2" spans="2:12">
      <c r="B2" s="8"/>
    </row>
    <row r="3" spans="2:12" ht="20.100000000000001" customHeight="1">
      <c r="B3" s="17" t="s">
        <v>50</v>
      </c>
      <c r="C3" s="17">
        <v>2004</v>
      </c>
      <c r="D3" s="17">
        <v>2005</v>
      </c>
      <c r="E3" s="17">
        <v>2006</v>
      </c>
      <c r="F3" s="17">
        <v>2007</v>
      </c>
      <c r="G3" s="17">
        <v>2008</v>
      </c>
      <c r="H3" s="17">
        <v>2009</v>
      </c>
      <c r="I3" s="17">
        <v>2010</v>
      </c>
      <c r="J3" s="17">
        <v>2011</v>
      </c>
      <c r="K3" s="17">
        <v>2012</v>
      </c>
      <c r="L3" s="17">
        <v>2013</v>
      </c>
    </row>
    <row r="4" spans="2:12" ht="20.100000000000001" customHeight="1">
      <c r="B4" s="19" t="s">
        <v>102</v>
      </c>
      <c r="C4" s="65">
        <v>151</v>
      </c>
      <c r="D4" s="65">
        <v>168</v>
      </c>
      <c r="E4" s="65">
        <v>165</v>
      </c>
      <c r="F4" s="65">
        <v>168</v>
      </c>
      <c r="G4" s="65">
        <v>157</v>
      </c>
      <c r="H4" s="65">
        <v>160</v>
      </c>
      <c r="I4" s="65">
        <v>157</v>
      </c>
      <c r="J4" s="65">
        <v>167</v>
      </c>
      <c r="K4" s="65">
        <v>195</v>
      </c>
      <c r="L4" s="65" t="s">
        <v>14</v>
      </c>
    </row>
    <row r="5" spans="2:12" ht="20.100000000000001" customHeight="1">
      <c r="B5" s="19" t="s">
        <v>51</v>
      </c>
      <c r="C5" s="65">
        <v>47</v>
      </c>
      <c r="D5" s="65">
        <v>49</v>
      </c>
      <c r="E5" s="65">
        <v>52</v>
      </c>
      <c r="F5" s="65">
        <v>51</v>
      </c>
      <c r="G5" s="65">
        <v>57</v>
      </c>
      <c r="H5" s="65">
        <v>59</v>
      </c>
      <c r="I5" s="65">
        <v>66</v>
      </c>
      <c r="J5" s="65">
        <v>65</v>
      </c>
      <c r="K5" s="65">
        <v>61</v>
      </c>
      <c r="L5" s="65" t="s">
        <v>14</v>
      </c>
    </row>
    <row r="6" spans="2:12" ht="20.100000000000001" customHeight="1">
      <c r="B6" s="19" t="s">
        <v>52</v>
      </c>
      <c r="C6" s="65">
        <v>14</v>
      </c>
      <c r="D6" s="65">
        <v>13</v>
      </c>
      <c r="E6" s="65">
        <v>14</v>
      </c>
      <c r="F6" s="65">
        <v>15</v>
      </c>
      <c r="G6" s="65">
        <v>15</v>
      </c>
      <c r="H6" s="65">
        <v>13</v>
      </c>
      <c r="I6" s="65">
        <v>11</v>
      </c>
      <c r="J6" s="65">
        <v>13</v>
      </c>
      <c r="K6" s="65">
        <v>11</v>
      </c>
      <c r="L6" s="65" t="s">
        <v>14</v>
      </c>
    </row>
    <row r="7" spans="2:12" ht="20.100000000000001" customHeight="1">
      <c r="B7" s="19" t="s">
        <v>53</v>
      </c>
      <c r="C7" s="65">
        <v>3</v>
      </c>
      <c r="D7" s="65">
        <v>3</v>
      </c>
      <c r="E7" s="65">
        <v>2</v>
      </c>
      <c r="F7" s="65">
        <v>2</v>
      </c>
      <c r="G7" s="65">
        <v>2</v>
      </c>
      <c r="H7" s="65">
        <v>2</v>
      </c>
      <c r="I7" s="65">
        <v>2</v>
      </c>
      <c r="J7" s="65">
        <v>2</v>
      </c>
      <c r="K7" s="65">
        <v>2</v>
      </c>
      <c r="L7" s="65" t="s">
        <v>14</v>
      </c>
    </row>
    <row r="8" spans="2:12" ht="20.100000000000001" customHeight="1">
      <c r="B8" s="26" t="s">
        <v>0</v>
      </c>
      <c r="C8" s="66">
        <f>SUM(C4:C7)</f>
        <v>215</v>
      </c>
      <c r="D8" s="66">
        <f t="shared" ref="D8:K8" si="0">SUM(D4:D7)</f>
        <v>233</v>
      </c>
      <c r="E8" s="66">
        <f t="shared" si="0"/>
        <v>233</v>
      </c>
      <c r="F8" s="66">
        <f t="shared" si="0"/>
        <v>236</v>
      </c>
      <c r="G8" s="66">
        <f t="shared" si="0"/>
        <v>231</v>
      </c>
      <c r="H8" s="66">
        <f t="shared" si="0"/>
        <v>234</v>
      </c>
      <c r="I8" s="66">
        <f t="shared" si="0"/>
        <v>236</v>
      </c>
      <c r="J8" s="66">
        <f t="shared" si="0"/>
        <v>247</v>
      </c>
      <c r="K8" s="66">
        <f t="shared" si="0"/>
        <v>269</v>
      </c>
      <c r="L8" s="66">
        <v>295</v>
      </c>
    </row>
    <row r="9" spans="2:12">
      <c r="B9" s="47" t="s">
        <v>54</v>
      </c>
    </row>
    <row r="11" spans="2:12">
      <c r="B11" s="109" t="s">
        <v>103</v>
      </c>
    </row>
    <row r="12" spans="2:12">
      <c r="B12" s="8"/>
    </row>
    <row r="13" spans="2:12" ht="20.100000000000001" customHeight="1">
      <c r="B13" s="17" t="s">
        <v>1</v>
      </c>
      <c r="C13" s="17">
        <v>2004</v>
      </c>
      <c r="D13" s="17">
        <v>2005</v>
      </c>
      <c r="E13" s="17">
        <v>2006</v>
      </c>
      <c r="F13" s="17">
        <v>2007</v>
      </c>
      <c r="G13" s="17">
        <v>2008</v>
      </c>
      <c r="H13" s="17">
        <v>2009</v>
      </c>
      <c r="I13" s="17">
        <v>2010</v>
      </c>
      <c r="J13" s="17">
        <v>2011</v>
      </c>
      <c r="K13" s="17">
        <v>2012</v>
      </c>
      <c r="L13" s="17">
        <v>2013</v>
      </c>
    </row>
    <row r="14" spans="2:12" ht="20.100000000000001" customHeight="1">
      <c r="B14" s="19" t="s">
        <v>102</v>
      </c>
      <c r="C14" s="67">
        <v>446</v>
      </c>
      <c r="D14" s="67">
        <v>477</v>
      </c>
      <c r="E14" s="67">
        <v>432</v>
      </c>
      <c r="F14" s="67" t="s">
        <v>2</v>
      </c>
      <c r="G14" s="67" t="s">
        <v>2</v>
      </c>
      <c r="H14" s="67">
        <v>384</v>
      </c>
      <c r="I14" s="67">
        <v>394</v>
      </c>
      <c r="J14" s="67" t="s">
        <v>2</v>
      </c>
      <c r="K14" s="67" t="s">
        <v>2</v>
      </c>
      <c r="L14" s="65" t="s">
        <v>14</v>
      </c>
    </row>
    <row r="15" spans="2:12" ht="20.100000000000001" customHeight="1">
      <c r="B15" s="19" t="s">
        <v>51</v>
      </c>
      <c r="C15" s="67">
        <v>930</v>
      </c>
      <c r="D15" s="67" t="s">
        <v>2</v>
      </c>
      <c r="E15" s="67" t="s">
        <v>2</v>
      </c>
      <c r="F15" s="67">
        <v>992</v>
      </c>
      <c r="G15" s="67">
        <v>1138</v>
      </c>
      <c r="H15" s="67">
        <v>1141</v>
      </c>
      <c r="I15" s="67">
        <v>1369</v>
      </c>
      <c r="J15" s="67">
        <v>1301</v>
      </c>
      <c r="K15" s="67">
        <v>1295</v>
      </c>
      <c r="L15" s="65" t="s">
        <v>14</v>
      </c>
    </row>
    <row r="16" spans="2:12" ht="20.100000000000001" customHeight="1">
      <c r="B16" s="19" t="s">
        <v>52</v>
      </c>
      <c r="C16" s="67">
        <v>1302</v>
      </c>
      <c r="D16" s="67">
        <v>1342</v>
      </c>
      <c r="E16" s="67" t="s">
        <v>2</v>
      </c>
      <c r="F16" s="67">
        <v>1680</v>
      </c>
      <c r="G16" s="67">
        <v>1508</v>
      </c>
      <c r="H16" s="67" t="s">
        <v>2</v>
      </c>
      <c r="I16" s="67" t="s">
        <v>2</v>
      </c>
      <c r="J16" s="67">
        <v>1412</v>
      </c>
      <c r="K16" s="67">
        <v>1408</v>
      </c>
      <c r="L16" s="65" t="s">
        <v>14</v>
      </c>
    </row>
    <row r="17" spans="2:12" ht="20.100000000000001" customHeight="1">
      <c r="B17" s="19" t="s">
        <v>53</v>
      </c>
      <c r="C17" s="67">
        <v>1362</v>
      </c>
      <c r="D17" s="67" t="s">
        <v>2</v>
      </c>
      <c r="E17" s="67" t="s">
        <v>2</v>
      </c>
      <c r="F17" s="67" t="s">
        <v>2</v>
      </c>
      <c r="G17" s="67" t="s">
        <v>2</v>
      </c>
      <c r="H17" s="67" t="s">
        <v>2</v>
      </c>
      <c r="I17" s="67" t="s">
        <v>2</v>
      </c>
      <c r="J17" s="67" t="s">
        <v>2</v>
      </c>
      <c r="K17" s="67" t="s">
        <v>2</v>
      </c>
      <c r="L17" s="65" t="s">
        <v>14</v>
      </c>
    </row>
    <row r="18" spans="2:12" ht="20.100000000000001" customHeight="1">
      <c r="B18" s="26" t="s">
        <v>0</v>
      </c>
      <c r="C18" s="68">
        <v>4040</v>
      </c>
      <c r="D18" s="68">
        <v>4205</v>
      </c>
      <c r="E18" s="68">
        <v>4031</v>
      </c>
      <c r="F18" s="68">
        <v>4091</v>
      </c>
      <c r="G18" s="68">
        <v>3783</v>
      </c>
      <c r="H18" s="68">
        <v>3566</v>
      </c>
      <c r="I18" s="68">
        <v>3727</v>
      </c>
      <c r="J18" s="68">
        <v>3818</v>
      </c>
      <c r="K18" s="68">
        <v>3739</v>
      </c>
      <c r="L18" s="68">
        <v>3829</v>
      </c>
    </row>
    <row r="19" spans="2:12" ht="20.100000000000001" customHeight="1">
      <c r="B19" s="47" t="s">
        <v>54</v>
      </c>
      <c r="G19" s="40"/>
    </row>
    <row r="20" spans="2:12" ht="20.100000000000001" customHeight="1">
      <c r="G20" s="40"/>
    </row>
    <row r="21" spans="2:12" ht="20.100000000000001" customHeight="1">
      <c r="G21" s="40"/>
    </row>
  </sheetData>
  <pageMargins left="0.7" right="0.7" top="0.75" bottom="0.75" header="0.3" footer="0.3"/>
  <pageSetup paperSize="9" orientation="portrait" r:id="rId1"/>
  <ignoredErrors>
    <ignoredError sqref="C8:K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V65"/>
  <sheetViews>
    <sheetView showGridLines="0" topLeftCell="A7" zoomScale="90" zoomScaleNormal="90" workbookViewId="0">
      <selection activeCell="B26" sqref="B26"/>
    </sheetView>
  </sheetViews>
  <sheetFormatPr defaultColWidth="9.140625" defaultRowHeight="15"/>
  <cols>
    <col min="1" max="1" width="2.140625" style="1" customWidth="1"/>
    <col min="2" max="2" width="40" style="1" customWidth="1"/>
    <col min="3" max="6" width="8.140625" style="1" bestFit="1" customWidth="1"/>
    <col min="7" max="7" width="9" style="1" bestFit="1" customWidth="1"/>
    <col min="8" max="14" width="8.140625" style="1" bestFit="1" customWidth="1"/>
    <col min="15" max="15" width="8.140625" style="1" customWidth="1"/>
    <col min="16" max="16" width="8.140625" style="1" bestFit="1" customWidth="1"/>
    <col min="17" max="17" width="8.140625" style="1" customWidth="1"/>
    <col min="18" max="18" width="2.42578125" style="1" customWidth="1"/>
    <col min="19" max="19" width="15.5703125" style="1" customWidth="1"/>
    <col min="20" max="20" width="9.140625" style="1"/>
    <col min="21" max="21" width="13.85546875" style="1" bestFit="1" customWidth="1"/>
    <col min="22" max="22" width="12.7109375" style="1" bestFit="1" customWidth="1"/>
    <col min="23" max="16384" width="9.140625" style="1"/>
  </cols>
  <sheetData>
    <row r="1" spans="2:22" ht="30" customHeight="1">
      <c r="B1" s="79" t="s">
        <v>55</v>
      </c>
      <c r="P1" s="3"/>
      <c r="Q1" s="3"/>
      <c r="S1" s="114" t="s">
        <v>63</v>
      </c>
    </row>
    <row r="2" spans="2:22" ht="26.1" customHeight="1">
      <c r="B2" s="18" t="s">
        <v>33</v>
      </c>
      <c r="C2" s="17">
        <v>2000</v>
      </c>
      <c r="D2" s="17">
        <v>2001</v>
      </c>
      <c r="E2" s="17">
        <v>2002</v>
      </c>
      <c r="F2" s="17">
        <v>2003</v>
      </c>
      <c r="G2" s="17">
        <v>2004</v>
      </c>
      <c r="H2" s="17">
        <v>2005</v>
      </c>
      <c r="I2" s="17">
        <v>2006</v>
      </c>
      <c r="J2" s="17">
        <v>2007</v>
      </c>
      <c r="K2" s="17">
        <v>2008</v>
      </c>
      <c r="L2" s="17">
        <v>2009</v>
      </c>
      <c r="M2" s="17">
        <v>2010</v>
      </c>
      <c r="N2" s="17">
        <v>2011</v>
      </c>
      <c r="O2" s="17">
        <v>2012</v>
      </c>
      <c r="P2" s="17" t="s">
        <v>15</v>
      </c>
      <c r="Q2" s="84" t="s">
        <v>16</v>
      </c>
      <c r="S2" s="114"/>
    </row>
    <row r="3" spans="2:22" ht="27.95" customHeight="1">
      <c r="B3" s="37" t="s">
        <v>56</v>
      </c>
      <c r="C3" s="69">
        <v>67.628729000000007</v>
      </c>
      <c r="D3" s="69">
        <v>76.750459000000006</v>
      </c>
      <c r="E3" s="69">
        <v>83.255088999999998</v>
      </c>
      <c r="F3" s="69">
        <v>88.537388000000007</v>
      </c>
      <c r="G3" s="69">
        <v>83.770059000000003</v>
      </c>
      <c r="H3" s="69">
        <v>71.755302</v>
      </c>
      <c r="I3" s="69">
        <v>92.198801000000003</v>
      </c>
      <c r="J3" s="69">
        <v>96.242022000000006</v>
      </c>
      <c r="K3" s="69">
        <v>112.670517</v>
      </c>
      <c r="L3" s="69">
        <v>92.209248000000002</v>
      </c>
      <c r="M3" s="69">
        <v>92.598461</v>
      </c>
      <c r="N3" s="69">
        <v>78.796592000000004</v>
      </c>
      <c r="O3" s="69">
        <v>72.610394999999997</v>
      </c>
      <c r="P3" s="69">
        <v>75.373401999999999</v>
      </c>
      <c r="Q3" s="69">
        <v>58.174433000000001</v>
      </c>
      <c r="R3" s="21"/>
      <c r="S3" s="70">
        <f>(((P3/C3)^(1/13)-1)*100)</f>
        <v>0.83749969445354733</v>
      </c>
    </row>
    <row r="4" spans="2:22" ht="27.95" customHeight="1">
      <c r="B4" s="36" t="s">
        <v>57</v>
      </c>
      <c r="C4" s="71">
        <v>205.24330900000001</v>
      </c>
      <c r="D4" s="71">
        <v>237.625958</v>
      </c>
      <c r="E4" s="71">
        <v>230.633107</v>
      </c>
      <c r="F4" s="71">
        <v>233.73450800000001</v>
      </c>
      <c r="G4" s="71">
        <v>235.60183499999999</v>
      </c>
      <c r="H4" s="71">
        <v>222.327822</v>
      </c>
      <c r="I4" s="71">
        <v>275.70382799999999</v>
      </c>
      <c r="J4" s="71">
        <v>305.65570200000002</v>
      </c>
      <c r="K4" s="71">
        <v>285.96876800000001</v>
      </c>
      <c r="L4" s="71">
        <v>266.15686699999998</v>
      </c>
      <c r="M4" s="71">
        <v>315.92230799999999</v>
      </c>
      <c r="N4" s="71">
        <v>309.38258999999999</v>
      </c>
      <c r="O4" s="71">
        <v>277.84850999999998</v>
      </c>
      <c r="P4" s="71">
        <v>340.508486</v>
      </c>
      <c r="Q4" s="71">
        <v>234.239249</v>
      </c>
      <c r="R4" s="21"/>
      <c r="S4" s="60">
        <f t="shared" ref="S4:S13" si="0">(((P4/C4)^(1/13)-1)*100)</f>
        <v>3.9710010671445417</v>
      </c>
    </row>
    <row r="5" spans="2:22" ht="27.95" customHeight="1">
      <c r="B5" s="36" t="s">
        <v>58</v>
      </c>
      <c r="C5" s="69">
        <v>320.04813999999999</v>
      </c>
      <c r="D5" s="69">
        <v>411.09425499999998</v>
      </c>
      <c r="E5" s="69">
        <v>383.82439199999999</v>
      </c>
      <c r="F5" s="69">
        <v>400.46390200000002</v>
      </c>
      <c r="G5" s="69">
        <v>417.30381399999999</v>
      </c>
      <c r="H5" s="69">
        <v>417.59881000000001</v>
      </c>
      <c r="I5" s="69">
        <v>397.439593</v>
      </c>
      <c r="J5" s="69">
        <v>451.44535000000002</v>
      </c>
      <c r="K5" s="69">
        <v>504.20597199999997</v>
      </c>
      <c r="L5" s="69">
        <v>457.44019800000001</v>
      </c>
      <c r="M5" s="69">
        <v>519.20483999999999</v>
      </c>
      <c r="N5" s="69">
        <v>478.958235</v>
      </c>
      <c r="O5" s="69">
        <v>450.23829000000001</v>
      </c>
      <c r="P5" s="69">
        <v>535.18612299999995</v>
      </c>
      <c r="Q5" s="69">
        <v>372.67632500000002</v>
      </c>
      <c r="R5" s="21"/>
      <c r="S5" s="60">
        <f t="shared" si="0"/>
        <v>4.0341967160068881</v>
      </c>
      <c r="U5" s="10"/>
      <c r="V5" s="10"/>
    </row>
    <row r="6" spans="2:22" ht="27.95" customHeight="1">
      <c r="B6" s="38" t="s">
        <v>59</v>
      </c>
      <c r="C6" s="72">
        <v>158.74930599999999</v>
      </c>
      <c r="D6" s="72">
        <v>144.61074600000001</v>
      </c>
      <c r="E6" s="72">
        <v>158.44781599999999</v>
      </c>
      <c r="F6" s="72">
        <v>157.49015900000001</v>
      </c>
      <c r="G6" s="72">
        <v>169.758306</v>
      </c>
      <c r="H6" s="72">
        <v>170.535123</v>
      </c>
      <c r="I6" s="72">
        <v>186.911192</v>
      </c>
      <c r="J6" s="72">
        <v>216.017832</v>
      </c>
      <c r="K6" s="72">
        <v>237.230017</v>
      </c>
      <c r="L6" s="72">
        <v>264.28236099999998</v>
      </c>
      <c r="M6" s="72">
        <v>280.70717200000001</v>
      </c>
      <c r="N6" s="72">
        <v>284.949299</v>
      </c>
      <c r="O6" s="72">
        <v>272.69704200000001</v>
      </c>
      <c r="P6" s="72">
        <v>284.40707500000002</v>
      </c>
      <c r="Q6" s="72">
        <v>227.588605</v>
      </c>
      <c r="R6" s="21"/>
      <c r="S6" s="60">
        <f t="shared" si="0"/>
        <v>4.5873405862990158</v>
      </c>
      <c r="U6" s="10"/>
      <c r="V6" s="10"/>
    </row>
    <row r="7" spans="2:22" ht="27.75" customHeight="1">
      <c r="B7" s="39" t="s">
        <v>11</v>
      </c>
      <c r="C7" s="73">
        <f>SUM(C3:C6)</f>
        <v>751.66948400000001</v>
      </c>
      <c r="D7" s="73">
        <f t="shared" ref="D7:P7" si="1">SUM(D3:D6)</f>
        <v>870.08141799999999</v>
      </c>
      <c r="E7" s="73">
        <f t="shared" si="1"/>
        <v>856.16040399999997</v>
      </c>
      <c r="F7" s="73">
        <f t="shared" si="1"/>
        <v>880.22595700000011</v>
      </c>
      <c r="G7" s="73">
        <f t="shared" si="1"/>
        <v>906.43401399999993</v>
      </c>
      <c r="H7" s="73">
        <f t="shared" si="1"/>
        <v>882.21705699999995</v>
      </c>
      <c r="I7" s="73">
        <f t="shared" si="1"/>
        <v>952.25341400000002</v>
      </c>
      <c r="J7" s="73">
        <f t="shared" si="1"/>
        <v>1069.3609060000001</v>
      </c>
      <c r="K7" s="73">
        <f t="shared" si="1"/>
        <v>1140.075274</v>
      </c>
      <c r="L7" s="73">
        <f t="shared" si="1"/>
        <v>1080.0886740000001</v>
      </c>
      <c r="M7" s="73">
        <f t="shared" si="1"/>
        <v>1208.432781</v>
      </c>
      <c r="N7" s="73">
        <f t="shared" si="1"/>
        <v>1152.0867159999998</v>
      </c>
      <c r="O7" s="73">
        <f>SUM(O3:O6)</f>
        <v>1073.394237</v>
      </c>
      <c r="P7" s="73">
        <f t="shared" si="1"/>
        <v>1235.4750859999999</v>
      </c>
      <c r="Q7" s="73">
        <f t="shared" ref="Q7" si="2">SUM(Q3:Q6)</f>
        <v>892.67861200000004</v>
      </c>
      <c r="R7" s="21"/>
      <c r="S7" s="64">
        <f t="shared" si="0"/>
        <v>3.8964106463708514</v>
      </c>
      <c r="U7" s="10"/>
      <c r="V7" s="10"/>
    </row>
    <row r="8" spans="2:22" ht="15" customHeight="1">
      <c r="B8" s="11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21"/>
      <c r="S8" s="78"/>
      <c r="U8" s="10"/>
      <c r="V8" s="10"/>
    </row>
    <row r="9" spans="2:22" ht="24" customHeight="1">
      <c r="B9" s="37" t="s">
        <v>60</v>
      </c>
      <c r="C9" s="71">
        <v>45705.780272000004</v>
      </c>
      <c r="D9" s="71">
        <v>46560.016510000001</v>
      </c>
      <c r="E9" s="71">
        <v>45079.920752999999</v>
      </c>
      <c r="F9" s="71">
        <v>44441.320019999999</v>
      </c>
      <c r="G9" s="71">
        <v>49259.654908999997</v>
      </c>
      <c r="H9" s="71">
        <v>51379.218326000002</v>
      </c>
      <c r="I9" s="71">
        <v>56294.640651000002</v>
      </c>
      <c r="J9" s="71">
        <v>59926.542840000002</v>
      </c>
      <c r="K9" s="71">
        <v>64193.885647000003</v>
      </c>
      <c r="L9" s="71">
        <v>51378.500642999999</v>
      </c>
      <c r="M9" s="71">
        <v>58647.449476000002</v>
      </c>
      <c r="N9" s="71">
        <v>59551.489049999996</v>
      </c>
      <c r="O9" s="71">
        <v>56374.082888999998</v>
      </c>
      <c r="P9" s="71">
        <v>56906.067117999999</v>
      </c>
      <c r="Q9" s="71">
        <v>43595.454541999999</v>
      </c>
      <c r="R9" s="21"/>
      <c r="S9" s="75">
        <f t="shared" si="0"/>
        <v>1.700271214230864</v>
      </c>
      <c r="U9" s="10"/>
      <c r="V9" s="10"/>
    </row>
    <row r="10" spans="2:22" ht="24" customHeight="1">
      <c r="B10" s="25" t="s">
        <v>61</v>
      </c>
      <c r="C10" s="87">
        <f>C7/C9</f>
        <v>1.6445829816857611E-2</v>
      </c>
      <c r="D10" s="87">
        <f t="shared" ref="D10:P10" si="3">D7/D9</f>
        <v>1.8687309052245006E-2</v>
      </c>
      <c r="E10" s="87">
        <f t="shared" si="3"/>
        <v>1.8992056545330635E-2</v>
      </c>
      <c r="F10" s="87">
        <f t="shared" si="3"/>
        <v>1.9806476418879334E-2</v>
      </c>
      <c r="G10" s="87">
        <f t="shared" si="3"/>
        <v>1.8401144215778695E-2</v>
      </c>
      <c r="H10" s="87">
        <f t="shared" si="3"/>
        <v>1.7170698304562602E-2</v>
      </c>
      <c r="I10" s="87">
        <f t="shared" si="3"/>
        <v>1.6915525225634147E-2</v>
      </c>
      <c r="J10" s="87">
        <f t="shared" si="3"/>
        <v>1.7844528573175408E-2</v>
      </c>
      <c r="K10" s="87">
        <f t="shared" si="3"/>
        <v>1.7759873273121916E-2</v>
      </c>
      <c r="L10" s="87">
        <f t="shared" si="3"/>
        <v>2.1022191392950963E-2</v>
      </c>
      <c r="M10" s="87">
        <f t="shared" si="3"/>
        <v>2.0605035543694375E-2</v>
      </c>
      <c r="N10" s="87">
        <f t="shared" si="3"/>
        <v>1.9346060600310043E-2</v>
      </c>
      <c r="O10" s="87">
        <f t="shared" ref="O10" si="4">O7/O9</f>
        <v>1.904056229373172E-2</v>
      </c>
      <c r="P10" s="87">
        <f t="shared" si="3"/>
        <v>2.1710779686076844E-2</v>
      </c>
      <c r="Q10" s="87">
        <f t="shared" ref="Q10" si="5">Q7/Q9</f>
        <v>2.04764148321929E-2</v>
      </c>
      <c r="R10" s="21"/>
      <c r="S10" s="28">
        <f t="shared" si="0"/>
        <v>2.1594233780496408</v>
      </c>
      <c r="U10" s="10"/>
      <c r="V10" s="10"/>
    </row>
    <row r="11" spans="2:22" ht="15" customHeight="1">
      <c r="B11" s="12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21"/>
      <c r="S11" s="78"/>
      <c r="U11" s="10"/>
      <c r="V11" s="10"/>
    </row>
    <row r="12" spans="2:22" ht="24" customHeight="1">
      <c r="B12" s="37" t="s">
        <v>62</v>
      </c>
      <c r="C12" s="71">
        <v>4576.3260389999996</v>
      </c>
      <c r="D12" s="71">
        <v>4954.3567350000003</v>
      </c>
      <c r="E12" s="71">
        <v>4955.5279229999996</v>
      </c>
      <c r="F12" s="71">
        <v>4924.5401979999997</v>
      </c>
      <c r="G12" s="71">
        <v>5225.7033750000001</v>
      </c>
      <c r="H12" s="71">
        <v>5148.0450289999999</v>
      </c>
      <c r="I12" s="71">
        <v>5576.1760649999997</v>
      </c>
      <c r="J12" s="71">
        <v>6365.8586100000002</v>
      </c>
      <c r="K12" s="71">
        <v>7085.036959</v>
      </c>
      <c r="L12" s="71">
        <v>6537.5825789999999</v>
      </c>
      <c r="M12" s="71">
        <v>6992.4860429999999</v>
      </c>
      <c r="N12" s="71">
        <v>7665.9069920000002</v>
      </c>
      <c r="O12" s="71">
        <v>7466.8223049999997</v>
      </c>
      <c r="P12" s="71">
        <v>7850.5992200000001</v>
      </c>
      <c r="Q12" s="71">
        <v>5634.6123639999996</v>
      </c>
      <c r="R12" s="21"/>
      <c r="S12" s="75">
        <f t="shared" si="0"/>
        <v>4.2388666170518174</v>
      </c>
      <c r="U12" s="10"/>
      <c r="V12" s="10"/>
    </row>
    <row r="13" spans="2:22" ht="24" customHeight="1">
      <c r="B13" s="25" t="s">
        <v>65</v>
      </c>
      <c r="C13" s="87">
        <f>C7/C12</f>
        <v>0.16425173328870857</v>
      </c>
      <c r="D13" s="87">
        <f t="shared" ref="D13:P13" si="6">D7/D12</f>
        <v>0.17561945264322998</v>
      </c>
      <c r="E13" s="87">
        <f t="shared" si="6"/>
        <v>0.17276875790091276</v>
      </c>
      <c r="F13" s="87">
        <f t="shared" si="6"/>
        <v>0.17874277020979251</v>
      </c>
      <c r="G13" s="87">
        <f t="shared" si="6"/>
        <v>0.17345684378803838</v>
      </c>
      <c r="H13" s="87">
        <f t="shared" si="6"/>
        <v>0.17136933574401336</v>
      </c>
      <c r="I13" s="87">
        <f t="shared" si="6"/>
        <v>0.17077176238695399</v>
      </c>
      <c r="J13" s="87">
        <f t="shared" si="6"/>
        <v>0.1679837664506344</v>
      </c>
      <c r="K13" s="87">
        <f t="shared" si="6"/>
        <v>0.16091310187899333</v>
      </c>
      <c r="L13" s="87">
        <f t="shared" si="6"/>
        <v>0.16521224182612348</v>
      </c>
      <c r="M13" s="87">
        <f t="shared" si="6"/>
        <v>0.17281876196374127</v>
      </c>
      <c r="N13" s="87">
        <f t="shared" si="6"/>
        <v>0.15028707199321573</v>
      </c>
      <c r="O13" s="87">
        <f t="shared" ref="O13" si="7">O7/O12</f>
        <v>0.14375516024818538</v>
      </c>
      <c r="P13" s="87">
        <f t="shared" si="6"/>
        <v>0.15737334837480085</v>
      </c>
      <c r="Q13" s="87">
        <f t="shared" ref="Q13" si="8">Q7/Q12</f>
        <v>0.15842768842509858</v>
      </c>
      <c r="R13" s="21"/>
      <c r="S13" s="28">
        <f t="shared" si="0"/>
        <v>-0.32853002128184761</v>
      </c>
      <c r="U13" s="10"/>
      <c r="V13" s="10"/>
    </row>
    <row r="14" spans="2:22" ht="21" customHeight="1">
      <c r="B14" s="11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S14" s="6"/>
      <c r="U14" s="10"/>
      <c r="V14" s="10"/>
    </row>
    <row r="15" spans="2:22" ht="30" customHeight="1">
      <c r="B15" s="79" t="s">
        <v>64</v>
      </c>
      <c r="P15" s="3"/>
      <c r="Q15" s="3"/>
      <c r="U15" s="10"/>
      <c r="V15" s="10"/>
    </row>
    <row r="16" spans="2:22" ht="26.1" customHeight="1">
      <c r="B16" s="18" t="s">
        <v>33</v>
      </c>
      <c r="C16" s="17">
        <v>2000</v>
      </c>
      <c r="D16" s="17">
        <v>2001</v>
      </c>
      <c r="E16" s="17">
        <v>2002</v>
      </c>
      <c r="F16" s="17">
        <v>2003</v>
      </c>
      <c r="G16" s="17">
        <v>2004</v>
      </c>
      <c r="H16" s="17">
        <v>2005</v>
      </c>
      <c r="I16" s="17">
        <v>2006</v>
      </c>
      <c r="J16" s="17">
        <v>2007</v>
      </c>
      <c r="K16" s="17">
        <v>2008</v>
      </c>
      <c r="L16" s="17">
        <v>2009</v>
      </c>
      <c r="M16" s="17">
        <v>2010</v>
      </c>
      <c r="N16" s="17">
        <v>2011</v>
      </c>
      <c r="O16" s="17">
        <v>2012</v>
      </c>
      <c r="P16" s="17" t="s">
        <v>15</v>
      </c>
      <c r="Q16" s="84" t="s">
        <v>16</v>
      </c>
      <c r="U16" s="10"/>
      <c r="V16" s="10"/>
    </row>
    <row r="17" spans="2:22" ht="27.95" customHeight="1">
      <c r="B17" s="37" t="s">
        <v>56</v>
      </c>
      <c r="C17" s="69">
        <v>15.822087</v>
      </c>
      <c r="D17" s="69">
        <v>21.367571000000002</v>
      </c>
      <c r="E17" s="69">
        <v>23.787421999999999</v>
      </c>
      <c r="F17" s="69">
        <v>24.90645</v>
      </c>
      <c r="G17" s="69">
        <v>43.772644</v>
      </c>
      <c r="H17" s="69">
        <v>44.530766</v>
      </c>
      <c r="I17" s="69">
        <v>50.179654999999997</v>
      </c>
      <c r="J17" s="69">
        <v>60.187480000000001</v>
      </c>
      <c r="K17" s="69">
        <v>48.853093999999999</v>
      </c>
      <c r="L17" s="69">
        <v>54.102769000000002</v>
      </c>
      <c r="M17" s="69">
        <v>57.765045999999998</v>
      </c>
      <c r="N17" s="69">
        <v>61.304538000000001</v>
      </c>
      <c r="O17" s="69">
        <v>54.849606000000001</v>
      </c>
      <c r="P17" s="69">
        <v>50.909804999999999</v>
      </c>
      <c r="Q17" s="69">
        <v>41.674973999999999</v>
      </c>
      <c r="R17" s="21"/>
      <c r="S17" s="60">
        <f>(((P17/C17)^(1/13)-1)*100)</f>
        <v>9.4060551240132675</v>
      </c>
      <c r="U17" s="10"/>
      <c r="V17" s="10"/>
    </row>
    <row r="18" spans="2:22" ht="27.95" customHeight="1">
      <c r="B18" s="36" t="s">
        <v>57</v>
      </c>
      <c r="C18" s="71">
        <v>68.982050999999998</v>
      </c>
      <c r="D18" s="71">
        <v>82.182895000000002</v>
      </c>
      <c r="E18" s="71">
        <v>101.213404</v>
      </c>
      <c r="F18" s="71">
        <v>96.028756999999999</v>
      </c>
      <c r="G18" s="71">
        <v>108.03955499999999</v>
      </c>
      <c r="H18" s="71">
        <v>104.49453</v>
      </c>
      <c r="I18" s="71">
        <v>130.34098299999999</v>
      </c>
      <c r="J18" s="71">
        <v>156.91944000000001</v>
      </c>
      <c r="K18" s="71">
        <v>188.74366499999999</v>
      </c>
      <c r="L18" s="71">
        <v>189.038927</v>
      </c>
      <c r="M18" s="71">
        <v>166.812578</v>
      </c>
      <c r="N18" s="71">
        <v>171.004098</v>
      </c>
      <c r="O18" s="71">
        <v>196.913816</v>
      </c>
      <c r="P18" s="71">
        <v>219.66207299999999</v>
      </c>
      <c r="Q18" s="71">
        <v>150.185587</v>
      </c>
      <c r="R18" s="21"/>
      <c r="S18" s="60">
        <f t="shared" ref="S18:S27" si="9">(((P18/C18)^(1/13)-1)*100)</f>
        <v>9.3185260178692673</v>
      </c>
      <c r="U18" s="10"/>
      <c r="V18" s="10"/>
    </row>
    <row r="19" spans="2:22" ht="27.95" customHeight="1">
      <c r="B19" s="36" t="s">
        <v>58</v>
      </c>
      <c r="C19" s="69">
        <v>82.623022000000006</v>
      </c>
      <c r="D19" s="69">
        <v>114.059713</v>
      </c>
      <c r="E19" s="69">
        <v>112.77373</v>
      </c>
      <c r="F19" s="69">
        <v>134.69288299999999</v>
      </c>
      <c r="G19" s="69">
        <v>137.64115899999999</v>
      </c>
      <c r="H19" s="69">
        <v>142.74556000000001</v>
      </c>
      <c r="I19" s="69">
        <v>140.55967200000001</v>
      </c>
      <c r="J19" s="69">
        <v>163.052581</v>
      </c>
      <c r="K19" s="69">
        <v>207.55328399999999</v>
      </c>
      <c r="L19" s="69">
        <v>209.157543</v>
      </c>
      <c r="M19" s="69">
        <v>270.10740600000003</v>
      </c>
      <c r="N19" s="69">
        <v>284.78657500000003</v>
      </c>
      <c r="O19" s="69">
        <v>324.81509999999997</v>
      </c>
      <c r="P19" s="69">
        <v>340.216589</v>
      </c>
      <c r="Q19" s="69">
        <v>286.90186699999998</v>
      </c>
      <c r="R19" s="21"/>
      <c r="S19" s="60">
        <f>(((P19/C19)^(1/13)-1)*100)</f>
        <v>11.50160234378137</v>
      </c>
      <c r="U19" s="10"/>
      <c r="V19" s="10"/>
    </row>
    <row r="20" spans="2:22" ht="27.95" customHeight="1">
      <c r="B20" s="38" t="s">
        <v>59</v>
      </c>
      <c r="C20" s="72">
        <v>131.54267300000001</v>
      </c>
      <c r="D20" s="72">
        <v>126.662796</v>
      </c>
      <c r="E20" s="72">
        <v>142.70500200000001</v>
      </c>
      <c r="F20" s="72">
        <v>154.89444399999999</v>
      </c>
      <c r="G20" s="72">
        <v>147.920759</v>
      </c>
      <c r="H20" s="72">
        <v>147.20010400000001</v>
      </c>
      <c r="I20" s="72">
        <v>171.85136199999999</v>
      </c>
      <c r="J20" s="72">
        <v>221.58637999999999</v>
      </c>
      <c r="K20" s="72">
        <v>253.86229499999999</v>
      </c>
      <c r="L20" s="72">
        <v>277.37175999999999</v>
      </c>
      <c r="M20" s="72">
        <v>285.62227799999999</v>
      </c>
      <c r="N20" s="72">
        <v>319.526456</v>
      </c>
      <c r="O20" s="72">
        <v>344.355501</v>
      </c>
      <c r="P20" s="72">
        <v>387.65932199999997</v>
      </c>
      <c r="Q20" s="72">
        <v>290.628513</v>
      </c>
      <c r="R20" s="21"/>
      <c r="S20" s="60">
        <f t="shared" si="9"/>
        <v>8.669189619341843</v>
      </c>
      <c r="U20" s="10"/>
      <c r="V20" s="10"/>
    </row>
    <row r="21" spans="2:22" ht="30" customHeight="1">
      <c r="B21" s="39" t="s">
        <v>11</v>
      </c>
      <c r="C21" s="73">
        <f t="shared" ref="C21:P21" si="10">SUM(C17:C20)</f>
        <v>298.96983299999999</v>
      </c>
      <c r="D21" s="73">
        <f t="shared" si="10"/>
        <v>344.27297500000003</v>
      </c>
      <c r="E21" s="73">
        <f t="shared" si="10"/>
        <v>380.479558</v>
      </c>
      <c r="F21" s="73">
        <f t="shared" si="10"/>
        <v>410.52253399999995</v>
      </c>
      <c r="G21" s="73">
        <f t="shared" si="10"/>
        <v>437.37411699999996</v>
      </c>
      <c r="H21" s="73">
        <f t="shared" si="10"/>
        <v>438.97095999999999</v>
      </c>
      <c r="I21" s="73">
        <f t="shared" si="10"/>
        <v>492.93167199999999</v>
      </c>
      <c r="J21" s="73">
        <f t="shared" si="10"/>
        <v>601.74588099999994</v>
      </c>
      <c r="K21" s="73">
        <f t="shared" si="10"/>
        <v>699.012338</v>
      </c>
      <c r="L21" s="73">
        <f t="shared" si="10"/>
        <v>729.67099899999994</v>
      </c>
      <c r="M21" s="73">
        <f t="shared" si="10"/>
        <v>780.30730800000003</v>
      </c>
      <c r="N21" s="73">
        <f t="shared" si="10"/>
        <v>836.62166700000012</v>
      </c>
      <c r="O21" s="73">
        <f t="shared" ref="O21" si="11">SUM(O17:O20)</f>
        <v>920.93402300000002</v>
      </c>
      <c r="P21" s="73">
        <f t="shared" si="10"/>
        <v>998.44778899999994</v>
      </c>
      <c r="Q21" s="73">
        <f t="shared" ref="Q21" si="12">SUM(Q17:Q20)</f>
        <v>769.390941</v>
      </c>
      <c r="R21" s="21"/>
      <c r="S21" s="64">
        <f t="shared" si="9"/>
        <v>9.7196619420049313</v>
      </c>
      <c r="U21" s="10"/>
      <c r="V21" s="10"/>
    </row>
    <row r="22" spans="2:22" ht="15" customHeight="1">
      <c r="B22" s="11"/>
      <c r="C22" s="21"/>
      <c r="D22" s="29"/>
      <c r="E22" s="29"/>
      <c r="F22" s="21"/>
      <c r="G22" s="21"/>
      <c r="H22" s="21"/>
      <c r="I22" s="29"/>
      <c r="J22" s="29"/>
      <c r="K22" s="21"/>
      <c r="L22" s="21"/>
      <c r="M22" s="21"/>
      <c r="N22" s="29"/>
      <c r="O22" s="29"/>
      <c r="P22" s="29"/>
      <c r="Q22" s="29"/>
      <c r="R22" s="21"/>
      <c r="S22" s="78"/>
      <c r="U22" s="10"/>
      <c r="V22" s="10"/>
    </row>
    <row r="23" spans="2:22" ht="24" customHeight="1">
      <c r="B23" s="37" t="s">
        <v>113</v>
      </c>
      <c r="C23" s="71">
        <v>27214.763473999999</v>
      </c>
      <c r="D23" s="71">
        <v>27858.857618999999</v>
      </c>
      <c r="E23" s="71">
        <v>28460.850289999998</v>
      </c>
      <c r="F23" s="71">
        <v>29260.273064000001</v>
      </c>
      <c r="G23" s="71">
        <v>30920.097583999999</v>
      </c>
      <c r="H23" s="71">
        <v>31137.084364999999</v>
      </c>
      <c r="I23" s="71">
        <v>35640.473471999998</v>
      </c>
      <c r="J23" s="71">
        <v>38294.061543999997</v>
      </c>
      <c r="K23" s="71">
        <v>38847.346197999999</v>
      </c>
      <c r="L23" s="71">
        <v>31696.763402</v>
      </c>
      <c r="M23" s="71">
        <v>37268.788392000002</v>
      </c>
      <c r="N23" s="71">
        <v>42838.673511000001</v>
      </c>
      <c r="O23" s="71">
        <v>45221.879995000003</v>
      </c>
      <c r="P23" s="71">
        <v>47282.020280999997</v>
      </c>
      <c r="Q23" s="71">
        <v>35680.583286000001</v>
      </c>
      <c r="R23" s="77"/>
      <c r="S23" s="75">
        <f>(((P23/C23)^(1/13)-1)*100)</f>
        <v>4.3405662516031507</v>
      </c>
      <c r="U23" s="10"/>
      <c r="V23" s="10"/>
    </row>
    <row r="24" spans="2:22" ht="24" customHeight="1">
      <c r="B24" s="25" t="s">
        <v>114</v>
      </c>
      <c r="C24" s="87">
        <f t="shared" ref="C24:P24" si="13">C21/C23</f>
        <v>1.098557528473929E-2</v>
      </c>
      <c r="D24" s="87">
        <f t="shared" si="13"/>
        <v>1.2357756362744849E-2</v>
      </c>
      <c r="E24" s="87">
        <f t="shared" si="13"/>
        <v>1.3368523924026446E-2</v>
      </c>
      <c r="F24" s="87">
        <f t="shared" si="13"/>
        <v>1.4030030857951256E-2</v>
      </c>
      <c r="G24" s="87">
        <f t="shared" si="13"/>
        <v>1.4145301961347133E-2</v>
      </c>
      <c r="H24" s="87">
        <f t="shared" si="13"/>
        <v>1.4098011067903017E-2</v>
      </c>
      <c r="I24" s="87">
        <f t="shared" si="13"/>
        <v>1.3830671256016249E-2</v>
      </c>
      <c r="J24" s="87">
        <f t="shared" si="13"/>
        <v>1.5713817149131389E-2</v>
      </c>
      <c r="K24" s="87">
        <f t="shared" si="13"/>
        <v>1.7993824711660424E-2</v>
      </c>
      <c r="L24" s="87">
        <f t="shared" si="13"/>
        <v>2.3020362986145116E-2</v>
      </c>
      <c r="M24" s="87">
        <f t="shared" si="13"/>
        <v>2.0937286712746965E-2</v>
      </c>
      <c r="N24" s="87">
        <f t="shared" si="13"/>
        <v>1.9529588533715326E-2</v>
      </c>
      <c r="O24" s="87">
        <f t="shared" ref="O24" si="14">O21/O23</f>
        <v>2.0364788529398246E-2</v>
      </c>
      <c r="P24" s="87">
        <f t="shared" si="13"/>
        <v>2.1116859708323849E-2</v>
      </c>
      <c r="Q24" s="87">
        <f t="shared" ref="Q24" si="15">Q21/Q23</f>
        <v>2.1563294939236213E-2</v>
      </c>
      <c r="R24" s="21"/>
      <c r="S24" s="28">
        <f t="shared" si="9"/>
        <v>5.1553253769303975</v>
      </c>
      <c r="U24" s="10"/>
      <c r="V24" s="10"/>
    </row>
    <row r="25" spans="2:22" ht="15" customHeight="1">
      <c r="B25" s="12"/>
      <c r="C25" s="21"/>
      <c r="D25" s="29"/>
      <c r="E25" s="29"/>
      <c r="F25" s="21"/>
      <c r="G25" s="21"/>
      <c r="H25" s="21"/>
      <c r="I25" s="29"/>
      <c r="J25" s="29"/>
      <c r="K25" s="21"/>
      <c r="L25" s="21"/>
      <c r="M25" s="21"/>
      <c r="N25" s="29"/>
      <c r="O25" s="29"/>
      <c r="P25" s="29"/>
      <c r="Q25" s="29"/>
      <c r="R25" s="21"/>
      <c r="S25" s="69"/>
      <c r="U25" s="10"/>
      <c r="V25" s="10"/>
    </row>
    <row r="26" spans="2:22" ht="24" customHeight="1">
      <c r="B26" s="37" t="s">
        <v>115</v>
      </c>
      <c r="C26" s="71">
        <v>1654.582373</v>
      </c>
      <c r="D26" s="71">
        <v>1767.290291</v>
      </c>
      <c r="E26" s="71">
        <v>1961.442652</v>
      </c>
      <c r="F26" s="71">
        <v>2022.7497149999999</v>
      </c>
      <c r="G26" s="71">
        <v>2148.5121530000001</v>
      </c>
      <c r="H26" s="71">
        <v>2313.5090060000002</v>
      </c>
      <c r="I26" s="71">
        <v>2657.6262649999999</v>
      </c>
      <c r="J26" s="71">
        <v>3179.9120939999998</v>
      </c>
      <c r="K26" s="71">
        <v>3626.8095109999999</v>
      </c>
      <c r="L26" s="71">
        <v>3517.437394</v>
      </c>
      <c r="M26" s="71">
        <v>3723.22226</v>
      </c>
      <c r="N26" s="71">
        <v>4156.9676090000003</v>
      </c>
      <c r="O26" s="71">
        <v>4475.6096299999999</v>
      </c>
      <c r="P26" s="71">
        <v>4819.5869700000003</v>
      </c>
      <c r="Q26" s="71">
        <v>3639.9968869999998</v>
      </c>
      <c r="R26" s="77"/>
      <c r="S26" s="75">
        <f t="shared" si="9"/>
        <v>8.571798734249958</v>
      </c>
      <c r="U26" s="10"/>
      <c r="V26" s="10"/>
    </row>
    <row r="27" spans="2:22" ht="24" customHeight="1">
      <c r="B27" s="25" t="s">
        <v>65</v>
      </c>
      <c r="C27" s="87">
        <f>C21/C26</f>
        <v>0.18069202106748178</v>
      </c>
      <c r="D27" s="87">
        <f t="shared" ref="D27:P27" si="16">D21/D26</f>
        <v>0.19480273091139844</v>
      </c>
      <c r="E27" s="87">
        <f t="shared" si="16"/>
        <v>0.19397944549234775</v>
      </c>
      <c r="F27" s="87">
        <f t="shared" si="16"/>
        <v>0.20295270885750685</v>
      </c>
      <c r="G27" s="87">
        <f t="shared" si="16"/>
        <v>0.20357069723310051</v>
      </c>
      <c r="H27" s="87">
        <f t="shared" si="16"/>
        <v>0.18974249024384388</v>
      </c>
      <c r="I27" s="87">
        <f t="shared" si="16"/>
        <v>0.18547817595413477</v>
      </c>
      <c r="J27" s="87">
        <f t="shared" si="16"/>
        <v>0.18923349552190483</v>
      </c>
      <c r="K27" s="87">
        <f t="shared" si="16"/>
        <v>0.19273478132223856</v>
      </c>
      <c r="L27" s="87">
        <f t="shared" si="16"/>
        <v>0.20744391932736697</v>
      </c>
      <c r="M27" s="87">
        <f t="shared" si="16"/>
        <v>0.20957849236752255</v>
      </c>
      <c r="N27" s="87">
        <f t="shared" si="16"/>
        <v>0.20125768244830219</v>
      </c>
      <c r="O27" s="87">
        <f t="shared" ref="O27" si="17">O21/O26</f>
        <v>0.20576728069109995</v>
      </c>
      <c r="P27" s="87">
        <f t="shared" si="16"/>
        <v>0.20716459630564565</v>
      </c>
      <c r="Q27" s="87">
        <f t="shared" ref="Q27" si="18">Q21/Q26</f>
        <v>0.21137131840629511</v>
      </c>
      <c r="R27" s="21"/>
      <c r="S27" s="28">
        <f t="shared" si="9"/>
        <v>1.0572388236512298</v>
      </c>
      <c r="U27" s="10"/>
      <c r="V27" s="10"/>
    </row>
    <row r="28" spans="2:22">
      <c r="B28" s="1" t="s">
        <v>66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U28" s="10"/>
      <c r="V28" s="10"/>
    </row>
    <row r="29" spans="2:22">
      <c r="B29" s="1" t="s">
        <v>67</v>
      </c>
      <c r="D29" s="10"/>
      <c r="E29" s="10"/>
      <c r="I29" s="10"/>
      <c r="J29" s="10"/>
      <c r="N29" s="10"/>
      <c r="O29" s="10"/>
      <c r="P29" s="10"/>
      <c r="Q29" s="10"/>
      <c r="U29" s="10"/>
      <c r="V29" s="10"/>
    </row>
    <row r="30" spans="2:22">
      <c r="D30" s="10"/>
      <c r="E30" s="10"/>
      <c r="I30" s="10"/>
      <c r="J30" s="10"/>
      <c r="N30" s="10"/>
      <c r="O30" s="10"/>
      <c r="P30" s="10"/>
      <c r="Q30" s="10"/>
      <c r="U30" s="10"/>
      <c r="V30" s="10"/>
    </row>
    <row r="31" spans="2:22">
      <c r="D31" s="10"/>
      <c r="E31" s="10"/>
      <c r="I31" s="10"/>
      <c r="J31" s="10"/>
      <c r="N31" s="10"/>
      <c r="O31" s="10"/>
      <c r="P31" s="10"/>
      <c r="Q31" s="10"/>
      <c r="U31" s="10"/>
      <c r="V31" s="10"/>
    </row>
    <row r="32" spans="2:22">
      <c r="D32" s="10"/>
      <c r="E32" s="10"/>
      <c r="I32" s="10"/>
      <c r="J32" s="10"/>
      <c r="N32" s="10"/>
      <c r="O32" s="10"/>
      <c r="P32" s="10"/>
      <c r="Q32" s="10"/>
      <c r="U32" s="10"/>
      <c r="V32" s="10"/>
    </row>
    <row r="33" spans="4:22">
      <c r="D33" s="10"/>
      <c r="E33" s="10"/>
      <c r="G33" s="58"/>
      <c r="I33" s="10"/>
      <c r="J33" s="10"/>
      <c r="N33" s="10"/>
      <c r="O33" s="10"/>
      <c r="P33" s="10"/>
      <c r="Q33" s="10"/>
      <c r="U33" s="10"/>
      <c r="V33" s="10"/>
    </row>
    <row r="34" spans="4:22">
      <c r="E34" s="58"/>
      <c r="G34" s="58"/>
      <c r="I34" s="10"/>
      <c r="J34" s="10"/>
      <c r="N34" s="10"/>
      <c r="O34" s="10"/>
      <c r="P34" s="10"/>
      <c r="Q34" s="10"/>
      <c r="U34" s="10"/>
      <c r="V34" s="10"/>
    </row>
    <row r="35" spans="4:22">
      <c r="E35" s="58"/>
      <c r="G35" s="58"/>
      <c r="I35" s="10"/>
      <c r="J35" s="10"/>
      <c r="N35" s="10"/>
      <c r="O35" s="10"/>
      <c r="P35" s="10"/>
      <c r="Q35" s="10"/>
      <c r="U35" s="10"/>
      <c r="V35" s="10"/>
    </row>
    <row r="36" spans="4:22">
      <c r="E36" s="58"/>
      <c r="G36" s="58"/>
      <c r="H36" s="58"/>
      <c r="I36" s="10"/>
      <c r="J36" s="10"/>
      <c r="N36" s="10"/>
      <c r="O36" s="10"/>
      <c r="P36" s="10"/>
      <c r="Q36" s="10"/>
      <c r="U36" s="10"/>
      <c r="V36" s="10"/>
    </row>
    <row r="37" spans="4:22">
      <c r="E37" s="58"/>
      <c r="G37" s="58"/>
      <c r="H37" s="58"/>
      <c r="I37" s="10"/>
      <c r="J37" s="10"/>
      <c r="N37" s="10"/>
      <c r="O37" s="10"/>
      <c r="P37" s="10"/>
      <c r="Q37" s="10"/>
      <c r="U37" s="10"/>
      <c r="V37" s="10"/>
    </row>
    <row r="38" spans="4:22">
      <c r="E38" s="58"/>
      <c r="G38" s="58"/>
      <c r="H38" s="58"/>
    </row>
    <row r="39" spans="4:22">
      <c r="E39" s="58"/>
      <c r="G39" s="58"/>
      <c r="H39" s="58"/>
    </row>
    <row r="40" spans="4:22">
      <c r="E40" s="58"/>
      <c r="G40" s="58"/>
      <c r="H40" s="58"/>
    </row>
    <row r="41" spans="4:22">
      <c r="E41" s="58"/>
      <c r="G41" s="58"/>
      <c r="H41" s="58"/>
    </row>
    <row r="42" spans="4:22">
      <c r="E42" s="58"/>
      <c r="G42" s="58"/>
      <c r="H42" s="58"/>
    </row>
    <row r="43" spans="4:22">
      <c r="D43" s="10"/>
      <c r="E43" s="58"/>
      <c r="G43" s="58"/>
      <c r="H43" s="58"/>
    </row>
    <row r="44" spans="4:22">
      <c r="E44" s="58"/>
      <c r="G44" s="58"/>
      <c r="H44" s="58"/>
    </row>
    <row r="45" spans="4:22">
      <c r="E45" s="58"/>
      <c r="G45" s="58"/>
      <c r="H45" s="58"/>
    </row>
    <row r="46" spans="4:22">
      <c r="E46" s="58"/>
      <c r="G46" s="58"/>
      <c r="H46" s="58"/>
    </row>
    <row r="47" spans="4:22">
      <c r="D47" s="10"/>
      <c r="E47" s="58"/>
      <c r="G47" s="58"/>
      <c r="H47" s="58"/>
    </row>
    <row r="48" spans="4:22">
      <c r="E48" s="58"/>
      <c r="G48" s="58"/>
      <c r="H48" s="58"/>
    </row>
    <row r="49" spans="4:8">
      <c r="G49" s="58"/>
      <c r="H49" s="58"/>
    </row>
    <row r="50" spans="4:8">
      <c r="G50" s="58"/>
      <c r="H50" s="58"/>
    </row>
    <row r="51" spans="4:8">
      <c r="E51" s="58"/>
      <c r="G51" s="58"/>
      <c r="H51" s="58"/>
    </row>
    <row r="52" spans="4:8">
      <c r="E52" s="58"/>
      <c r="G52" s="58"/>
      <c r="H52" s="58"/>
    </row>
    <row r="53" spans="4:8">
      <c r="E53" s="58"/>
      <c r="G53" s="58"/>
      <c r="H53" s="58"/>
    </row>
    <row r="54" spans="4:8">
      <c r="E54" s="58"/>
      <c r="G54" s="58"/>
      <c r="H54" s="58"/>
    </row>
    <row r="55" spans="4:8">
      <c r="E55" s="58"/>
      <c r="G55" s="58"/>
      <c r="H55" s="58"/>
    </row>
    <row r="56" spans="4:8">
      <c r="D56" s="10"/>
      <c r="E56" s="58"/>
      <c r="G56" s="58"/>
      <c r="H56" s="58"/>
    </row>
    <row r="57" spans="4:8">
      <c r="D57" s="10"/>
      <c r="E57" s="58"/>
      <c r="G57" s="58"/>
      <c r="H57" s="58"/>
    </row>
    <row r="58" spans="4:8">
      <c r="E58" s="58"/>
      <c r="G58" s="58"/>
      <c r="H58" s="58"/>
    </row>
    <row r="59" spans="4:8">
      <c r="E59" s="58"/>
      <c r="G59" s="58"/>
      <c r="H59" s="58"/>
    </row>
    <row r="60" spans="4:8">
      <c r="E60" s="58"/>
      <c r="G60" s="58"/>
      <c r="H60" s="58"/>
    </row>
    <row r="61" spans="4:8">
      <c r="E61" s="58"/>
      <c r="G61" s="58"/>
      <c r="H61" s="58"/>
    </row>
    <row r="62" spans="4:8">
      <c r="E62" s="58"/>
      <c r="G62" s="58"/>
      <c r="H62" s="58"/>
    </row>
    <row r="63" spans="4:8">
      <c r="E63" s="58"/>
      <c r="G63" s="58"/>
      <c r="H63" s="58"/>
    </row>
    <row r="64" spans="4:8">
      <c r="G64" s="58"/>
      <c r="H64" s="58"/>
    </row>
    <row r="65" spans="7:8">
      <c r="G65" s="58"/>
      <c r="H65" s="58"/>
    </row>
  </sheetData>
  <sortState ref="B36:D45">
    <sortCondition ref="C36:C45"/>
  </sortState>
  <mergeCells count="1">
    <mergeCell ref="S1:S2"/>
  </mergeCells>
  <pageMargins left="0.7" right="0.7" top="0.75" bottom="0.75" header="0.3" footer="0.3"/>
  <pageSetup paperSize="9" orientation="landscape" r:id="rId1"/>
  <ignoredErrors>
    <ignoredError sqref="O7:P7 P21 C21:N21 C7:N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showGridLines="0" tabSelected="1" zoomScaleNormal="100" workbookViewId="0">
      <selection activeCell="S15" sqref="S15"/>
    </sheetView>
  </sheetViews>
  <sheetFormatPr defaultColWidth="9.140625" defaultRowHeight="12.75"/>
  <cols>
    <col min="1" max="1" width="2.42578125" style="91" customWidth="1"/>
    <col min="2" max="2" width="27.85546875" style="91" customWidth="1"/>
    <col min="3" max="4" width="10.7109375" style="91" customWidth="1"/>
    <col min="5" max="5" width="8.140625" style="91" customWidth="1"/>
    <col min="6" max="6" width="27.85546875" style="91" customWidth="1"/>
    <col min="7" max="8" width="10.7109375" style="91" customWidth="1"/>
    <col min="9" max="9" width="9.140625" style="91"/>
    <col min="10" max="10" width="27.85546875" style="91" customWidth="1"/>
    <col min="11" max="12" width="10.7109375" style="91" customWidth="1"/>
    <col min="13" max="16384" width="9.140625" style="91"/>
  </cols>
  <sheetData>
    <row r="1" spans="2:12" ht="24" customHeight="1">
      <c r="B1" s="90" t="s">
        <v>108</v>
      </c>
    </row>
    <row r="2" spans="2:12" ht="26.1" customHeight="1">
      <c r="B2" s="92" t="s">
        <v>23</v>
      </c>
      <c r="F2" s="92" t="s">
        <v>24</v>
      </c>
      <c r="J2" s="110" t="s">
        <v>101</v>
      </c>
    </row>
    <row r="3" spans="2:12" ht="30" customHeight="1">
      <c r="B3" s="17" t="s">
        <v>68</v>
      </c>
      <c r="C3" s="107" t="s">
        <v>69</v>
      </c>
      <c r="D3" s="89" t="s">
        <v>17</v>
      </c>
      <c r="E3" s="93"/>
      <c r="F3" s="17" t="s">
        <v>68</v>
      </c>
      <c r="G3" s="107" t="s">
        <v>70</v>
      </c>
      <c r="H3" s="88" t="s">
        <v>17</v>
      </c>
      <c r="I3" s="94"/>
      <c r="J3" s="17" t="s">
        <v>68</v>
      </c>
      <c r="K3" s="107" t="s">
        <v>70</v>
      </c>
      <c r="L3" s="89" t="s">
        <v>17</v>
      </c>
    </row>
    <row r="4" spans="2:12" ht="15.75" customHeight="1">
      <c r="B4" s="95" t="s">
        <v>71</v>
      </c>
      <c r="C4" s="96">
        <v>264262.61200000002</v>
      </c>
      <c r="D4" s="97">
        <f>C4/$C$25</f>
        <v>0.31586871631905755</v>
      </c>
      <c r="F4" s="95" t="s">
        <v>71</v>
      </c>
      <c r="G4" s="96">
        <v>273808.533</v>
      </c>
      <c r="H4" s="97">
        <f>G4/$G$25</f>
        <v>0.29731612272076952</v>
      </c>
      <c r="I4" s="94"/>
      <c r="J4" s="95" t="s">
        <v>71</v>
      </c>
      <c r="K4" s="96">
        <v>284558.96100000001</v>
      </c>
      <c r="L4" s="97">
        <f>K4/$K$25</f>
        <v>0.28500134321996085</v>
      </c>
    </row>
    <row r="5" spans="2:12" ht="15.75" customHeight="1">
      <c r="B5" s="98" t="s">
        <v>72</v>
      </c>
      <c r="C5" s="99">
        <v>95953.044999999998</v>
      </c>
      <c r="D5" s="100">
        <f t="shared" ref="D5:D25" si="0">C5/$C$25</f>
        <v>0.11469108294083903</v>
      </c>
      <c r="F5" s="98" t="s">
        <v>72</v>
      </c>
      <c r="G5" s="99">
        <v>121703.656</v>
      </c>
      <c r="H5" s="100">
        <f t="shared" ref="H5:H24" si="1">G5/$G$25</f>
        <v>0.1321524158739871</v>
      </c>
      <c r="I5" s="94"/>
      <c r="J5" s="98" t="s">
        <v>72</v>
      </c>
      <c r="K5" s="99">
        <v>142360.52299999999</v>
      </c>
      <c r="L5" s="100">
        <f t="shared" ref="L5:L24" si="2">K5/$K$25</f>
        <v>0.1425818401006044</v>
      </c>
    </row>
    <row r="6" spans="2:12" ht="15.75" customHeight="1">
      <c r="B6" s="95" t="s">
        <v>73</v>
      </c>
      <c r="C6" s="96">
        <v>95456.808999999994</v>
      </c>
      <c r="D6" s="97">
        <f t="shared" si="0"/>
        <v>0.11409794028200802</v>
      </c>
      <c r="F6" s="95" t="s">
        <v>73</v>
      </c>
      <c r="G6" s="96">
        <v>107719.178</v>
      </c>
      <c r="H6" s="97">
        <f t="shared" si="1"/>
        <v>0.11696731286905664</v>
      </c>
      <c r="I6" s="94"/>
      <c r="J6" s="95" t="s">
        <v>73</v>
      </c>
      <c r="K6" s="96">
        <v>105143.21799999999</v>
      </c>
      <c r="L6" s="97">
        <f t="shared" si="2"/>
        <v>0.10530667618114181</v>
      </c>
    </row>
    <row r="7" spans="2:12" ht="15.75" customHeight="1">
      <c r="B7" s="98" t="s">
        <v>74</v>
      </c>
      <c r="C7" s="99">
        <v>73008.907999999996</v>
      </c>
      <c r="D7" s="100">
        <f t="shared" si="0"/>
        <v>8.7266336600866454E-2</v>
      </c>
      <c r="F7" s="98" t="s">
        <v>74</v>
      </c>
      <c r="G7" s="99">
        <v>86107.608999999997</v>
      </c>
      <c r="H7" s="100">
        <f t="shared" si="1"/>
        <v>9.3500301704023361E-2</v>
      </c>
      <c r="I7" s="94"/>
      <c r="J7" s="98" t="s">
        <v>74</v>
      </c>
      <c r="K7" s="99">
        <v>92054.733999999997</v>
      </c>
      <c r="L7" s="100">
        <f t="shared" si="2"/>
        <v>9.2197844508422278E-2</v>
      </c>
    </row>
    <row r="8" spans="2:12" ht="15.75" customHeight="1">
      <c r="B8" s="95" t="s">
        <v>18</v>
      </c>
      <c r="C8" s="96">
        <v>43614.788</v>
      </c>
      <c r="D8" s="97">
        <f t="shared" si="0"/>
        <v>5.2132032578592072E-2</v>
      </c>
      <c r="F8" s="95" t="s">
        <v>18</v>
      </c>
      <c r="G8" s="96">
        <v>50161.144999999997</v>
      </c>
      <c r="H8" s="97">
        <f t="shared" si="1"/>
        <v>5.4467685792079799E-2</v>
      </c>
      <c r="I8" s="94"/>
      <c r="J8" s="95" t="s">
        <v>18</v>
      </c>
      <c r="K8" s="96">
        <v>54438.828999999998</v>
      </c>
      <c r="L8" s="97">
        <f t="shared" si="2"/>
        <v>5.4523460915791563E-2</v>
      </c>
    </row>
    <row r="9" spans="2:12" ht="15.75" customHeight="1">
      <c r="B9" s="98" t="s">
        <v>75</v>
      </c>
      <c r="C9" s="99">
        <v>39691.764000000003</v>
      </c>
      <c r="D9" s="100">
        <f t="shared" si="0"/>
        <v>4.7442907069725711E-2</v>
      </c>
      <c r="F9" s="98" t="s">
        <v>76</v>
      </c>
      <c r="G9" s="99">
        <v>37112.059000000001</v>
      </c>
      <c r="H9" s="100">
        <f t="shared" si="1"/>
        <v>4.0298282040992638E-2</v>
      </c>
      <c r="I9" s="94"/>
      <c r="J9" s="98" t="s">
        <v>78</v>
      </c>
      <c r="K9" s="99">
        <v>41790.131000000001</v>
      </c>
      <c r="L9" s="100">
        <f t="shared" si="2"/>
        <v>4.1855098944988504E-2</v>
      </c>
    </row>
    <row r="10" spans="2:12" ht="15.75" customHeight="1">
      <c r="B10" s="95" t="s">
        <v>76</v>
      </c>
      <c r="C10" s="96">
        <v>37958.705000000002</v>
      </c>
      <c r="D10" s="97">
        <f t="shared" si="0"/>
        <v>4.5371410396427142E-2</v>
      </c>
      <c r="F10" s="95" t="s">
        <v>78</v>
      </c>
      <c r="G10" s="96">
        <v>34466.254999999997</v>
      </c>
      <c r="H10" s="97">
        <f t="shared" si="1"/>
        <v>3.7425324875851609E-2</v>
      </c>
      <c r="I10" s="94"/>
      <c r="J10" s="95" t="s">
        <v>75</v>
      </c>
      <c r="K10" s="96">
        <v>39614.572</v>
      </c>
      <c r="L10" s="97">
        <f t="shared" si="2"/>
        <v>3.9676157768526045E-2</v>
      </c>
    </row>
    <row r="11" spans="2:12" ht="15.75" customHeight="1">
      <c r="B11" s="98" t="s">
        <v>77</v>
      </c>
      <c r="C11" s="99">
        <v>28031.691999999999</v>
      </c>
      <c r="D11" s="100">
        <f t="shared" si="0"/>
        <v>3.3505816434945379E-2</v>
      </c>
      <c r="F11" s="98" t="s">
        <v>77</v>
      </c>
      <c r="G11" s="99">
        <v>33042.093000000001</v>
      </c>
      <c r="H11" s="100">
        <f t="shared" si="1"/>
        <v>3.5878892705433249E-2</v>
      </c>
      <c r="I11" s="94"/>
      <c r="J11" s="98" t="s">
        <v>77</v>
      </c>
      <c r="K11" s="99">
        <v>33238.254999999997</v>
      </c>
      <c r="L11" s="100">
        <f t="shared" si="2"/>
        <v>3.328992799241904E-2</v>
      </c>
    </row>
    <row r="12" spans="2:12" ht="15.75" customHeight="1">
      <c r="B12" s="95" t="s">
        <v>78</v>
      </c>
      <c r="C12" s="96">
        <v>27539.532999999999</v>
      </c>
      <c r="D12" s="97">
        <f t="shared" si="0"/>
        <v>3.291754694658177E-2</v>
      </c>
      <c r="F12" s="95" t="s">
        <v>75</v>
      </c>
      <c r="G12" s="96">
        <v>31040.087</v>
      </c>
      <c r="H12" s="97">
        <f t="shared" si="1"/>
        <v>3.3705006248856979E-2</v>
      </c>
      <c r="I12" s="94"/>
      <c r="J12" s="95" t="s">
        <v>79</v>
      </c>
      <c r="K12" s="96">
        <v>32675.876</v>
      </c>
      <c r="L12" s="97">
        <f t="shared" si="2"/>
        <v>3.2726674704469702E-2</v>
      </c>
    </row>
    <row r="13" spans="2:12" ht="15.75" customHeight="1">
      <c r="B13" s="98" t="s">
        <v>79</v>
      </c>
      <c r="C13" s="99">
        <v>20203.007000000001</v>
      </c>
      <c r="D13" s="100">
        <f t="shared" si="0"/>
        <v>2.4148319123080998E-2</v>
      </c>
      <c r="F13" s="98" t="s">
        <v>79</v>
      </c>
      <c r="G13" s="99">
        <v>25510.668000000001</v>
      </c>
      <c r="H13" s="100">
        <f t="shared" si="1"/>
        <v>2.7700863865249985E-2</v>
      </c>
      <c r="I13" s="94"/>
      <c r="J13" s="98" t="s">
        <v>76</v>
      </c>
      <c r="K13" s="99">
        <v>31938.716</v>
      </c>
      <c r="L13" s="100">
        <f t="shared" si="2"/>
        <v>3.1988368697764731E-2</v>
      </c>
    </row>
    <row r="14" spans="2:12" ht="15.75" customHeight="1">
      <c r="B14" s="95" t="s">
        <v>80</v>
      </c>
      <c r="C14" s="96">
        <v>17356.079000000002</v>
      </c>
      <c r="D14" s="97">
        <f t="shared" si="0"/>
        <v>2.0745433311853259E-2</v>
      </c>
      <c r="F14" s="95" t="s">
        <v>80</v>
      </c>
      <c r="G14" s="96">
        <v>18382.232</v>
      </c>
      <c r="H14" s="97">
        <f t="shared" si="1"/>
        <v>1.9960422289664933E-2</v>
      </c>
      <c r="I14" s="94"/>
      <c r="J14" s="95" t="s">
        <v>80</v>
      </c>
      <c r="K14" s="96">
        <v>26293.662</v>
      </c>
      <c r="L14" s="97">
        <f t="shared" si="2"/>
        <v>2.6334538760744357E-2</v>
      </c>
    </row>
    <row r="15" spans="2:12" ht="15.75" customHeight="1">
      <c r="B15" s="98" t="s">
        <v>82</v>
      </c>
      <c r="C15" s="99">
        <v>12702.781000000001</v>
      </c>
      <c r="D15" s="100">
        <f t="shared" si="0"/>
        <v>1.5183423405169833E-2</v>
      </c>
      <c r="F15" s="98" t="s">
        <v>82</v>
      </c>
      <c r="G15" s="99">
        <v>12888.849</v>
      </c>
      <c r="H15" s="100">
        <f t="shared" si="1"/>
        <v>1.3995409745004067E-2</v>
      </c>
      <c r="I15" s="94"/>
      <c r="J15" s="98" t="s">
        <v>81</v>
      </c>
      <c r="K15" s="99">
        <v>16728.424999999999</v>
      </c>
      <c r="L15" s="100">
        <f t="shared" si="2"/>
        <v>1.6754431412737598E-2</v>
      </c>
    </row>
    <row r="16" spans="2:12" ht="15.75" customHeight="1">
      <c r="B16" s="95" t="s">
        <v>81</v>
      </c>
      <c r="C16" s="96">
        <v>9281.3359999999993</v>
      </c>
      <c r="D16" s="97">
        <f t="shared" si="0"/>
        <v>1.1093826954400405E-2</v>
      </c>
      <c r="F16" s="95" t="s">
        <v>81</v>
      </c>
      <c r="G16" s="96">
        <v>11558.183000000001</v>
      </c>
      <c r="H16" s="97">
        <f t="shared" si="1"/>
        <v>1.2550500591072201E-2</v>
      </c>
      <c r="I16" s="94"/>
      <c r="J16" s="95" t="s">
        <v>82</v>
      </c>
      <c r="K16" s="96">
        <v>12827.763000000001</v>
      </c>
      <c r="L16" s="97">
        <f t="shared" si="2"/>
        <v>1.2847705349568361E-2</v>
      </c>
    </row>
    <row r="17" spans="2:12" ht="15.75" customHeight="1">
      <c r="B17" s="98" t="s">
        <v>83</v>
      </c>
      <c r="C17" s="99">
        <v>6368.0069999999996</v>
      </c>
      <c r="D17" s="100">
        <f t="shared" si="0"/>
        <v>7.6115731293868111E-3</v>
      </c>
      <c r="F17" s="98" t="s">
        <v>84</v>
      </c>
      <c r="G17" s="99">
        <v>7663.8459999999995</v>
      </c>
      <c r="H17" s="100">
        <f t="shared" si="1"/>
        <v>8.3218187281587693E-3</v>
      </c>
      <c r="I17" s="94"/>
      <c r="J17" s="98" t="s">
        <v>84</v>
      </c>
      <c r="K17" s="99">
        <v>8195.4519999999993</v>
      </c>
      <c r="L17" s="100">
        <f t="shared" si="2"/>
        <v>8.208192847227588E-3</v>
      </c>
    </row>
    <row r="18" spans="2:12" ht="15.75" customHeight="1">
      <c r="B18" s="95" t="s">
        <v>84</v>
      </c>
      <c r="C18" s="96">
        <v>6247.6369999999997</v>
      </c>
      <c r="D18" s="97">
        <f t="shared" si="0"/>
        <v>7.4676968651829099E-3</v>
      </c>
      <c r="F18" s="95" t="s">
        <v>85</v>
      </c>
      <c r="G18" s="96">
        <v>6619.0230000000001</v>
      </c>
      <c r="H18" s="97">
        <f t="shared" si="1"/>
        <v>7.1872933724808205E-3</v>
      </c>
      <c r="I18" s="94"/>
      <c r="J18" s="95" t="s">
        <v>85</v>
      </c>
      <c r="K18" s="96">
        <v>7587.2060000000001</v>
      </c>
      <c r="L18" s="97">
        <f t="shared" si="2"/>
        <v>7.5990012533344404E-3</v>
      </c>
    </row>
    <row r="19" spans="2:12" ht="15.75" customHeight="1">
      <c r="B19" s="98" t="s">
        <v>21</v>
      </c>
      <c r="C19" s="99">
        <v>6066.4269999999997</v>
      </c>
      <c r="D19" s="100">
        <f t="shared" si="0"/>
        <v>7.2510995582427346E-3</v>
      </c>
      <c r="F19" s="98" t="s">
        <v>21</v>
      </c>
      <c r="G19" s="99">
        <v>6019.0929999999998</v>
      </c>
      <c r="H19" s="100">
        <f t="shared" si="1"/>
        <v>6.5358569123034772E-3</v>
      </c>
      <c r="I19" s="94"/>
      <c r="J19" s="98" t="s">
        <v>21</v>
      </c>
      <c r="K19" s="99">
        <v>6126.9179999999997</v>
      </c>
      <c r="L19" s="100">
        <f t="shared" si="2"/>
        <v>6.1364430544099289E-3</v>
      </c>
    </row>
    <row r="20" spans="2:12" ht="15.75" customHeight="1">
      <c r="B20" s="95" t="s">
        <v>85</v>
      </c>
      <c r="C20" s="96">
        <v>5163.2929999999997</v>
      </c>
      <c r="D20" s="97">
        <f t="shared" si="0"/>
        <v>6.1715984699688637E-3</v>
      </c>
      <c r="F20" s="95" t="s">
        <v>86</v>
      </c>
      <c r="G20" s="96">
        <v>5163.415</v>
      </c>
      <c r="H20" s="97">
        <f t="shared" si="1"/>
        <v>5.6067154335115704E-3</v>
      </c>
      <c r="I20" s="94"/>
      <c r="J20" s="95" t="s">
        <v>86</v>
      </c>
      <c r="K20" s="96">
        <v>5489.89</v>
      </c>
      <c r="L20" s="97">
        <f t="shared" si="2"/>
        <v>5.4984247153258012E-3</v>
      </c>
    </row>
    <row r="21" spans="2:12" ht="15.75" customHeight="1">
      <c r="B21" s="98" t="s">
        <v>86</v>
      </c>
      <c r="C21" s="99">
        <v>4228.3140000000003</v>
      </c>
      <c r="D21" s="100">
        <f t="shared" si="0"/>
        <v>5.0540335814659226E-3</v>
      </c>
      <c r="F21" s="98" t="s">
        <v>87</v>
      </c>
      <c r="G21" s="99">
        <v>4095.848</v>
      </c>
      <c r="H21" s="100">
        <f t="shared" si="1"/>
        <v>4.4474934118054615E-3</v>
      </c>
      <c r="I21" s="94"/>
      <c r="J21" s="98" t="s">
        <v>87</v>
      </c>
      <c r="K21" s="99">
        <v>5327.7190000000001</v>
      </c>
      <c r="L21" s="100">
        <f t="shared" si="2"/>
        <v>5.3360016003801284E-3</v>
      </c>
    </row>
    <row r="22" spans="2:12" ht="15.75" customHeight="1">
      <c r="B22" s="95" t="s">
        <v>87</v>
      </c>
      <c r="C22" s="96">
        <v>3739.0309999999999</v>
      </c>
      <c r="D22" s="97">
        <f t="shared" si="0"/>
        <v>4.4692017281928705E-3</v>
      </c>
      <c r="F22" s="95" t="s">
        <v>90</v>
      </c>
      <c r="G22" s="96">
        <v>3710.91</v>
      </c>
      <c r="H22" s="97">
        <f t="shared" si="1"/>
        <v>4.0295068998661586E-3</v>
      </c>
      <c r="I22" s="94"/>
      <c r="J22" s="95" t="s">
        <v>90</v>
      </c>
      <c r="K22" s="96">
        <v>4331.16</v>
      </c>
      <c r="L22" s="97">
        <f t="shared" si="2"/>
        <v>4.3378933257370361E-3</v>
      </c>
    </row>
    <row r="23" spans="2:12" ht="15.75" customHeight="1">
      <c r="B23" s="98" t="s">
        <v>88</v>
      </c>
      <c r="C23" s="99">
        <v>3290.28</v>
      </c>
      <c r="D23" s="100">
        <f t="shared" si="0"/>
        <v>3.9328171021418218E-3</v>
      </c>
      <c r="F23" s="98" t="s">
        <v>91</v>
      </c>
      <c r="G23" s="99">
        <v>3074.6529999999998</v>
      </c>
      <c r="H23" s="100">
        <f t="shared" si="1"/>
        <v>3.3386246171947537E-3</v>
      </c>
      <c r="I23" s="94"/>
      <c r="J23" s="98" t="s">
        <v>92</v>
      </c>
      <c r="K23" s="99">
        <v>3432.4789999999998</v>
      </c>
      <c r="L23" s="100">
        <f t="shared" si="2"/>
        <v>3.4378152145920575E-3</v>
      </c>
    </row>
    <row r="24" spans="2:12" ht="15.75" customHeight="1">
      <c r="B24" s="101" t="s">
        <v>89</v>
      </c>
      <c r="C24" s="96">
        <f>C25-SUM(C4:C23)</f>
        <v>36457.618999999948</v>
      </c>
      <c r="D24" s="97">
        <f t="shared" si="0"/>
        <v>4.3577187201870489E-2</v>
      </c>
      <c r="F24" s="101" t="s">
        <v>89</v>
      </c>
      <c r="G24" s="96">
        <f>G25-SUM(G4:G23)</f>
        <v>41086.687999999966</v>
      </c>
      <c r="H24" s="97">
        <f t="shared" si="1"/>
        <v>4.461414930263681E-2</v>
      </c>
      <c r="I24" s="94"/>
      <c r="J24" s="101" t="s">
        <v>89</v>
      </c>
      <c r="K24" s="96">
        <f>K25-SUM(K4:K23)</f>
        <v>44293.299999999464</v>
      </c>
      <c r="L24" s="97">
        <f t="shared" si="2"/>
        <v>4.436215943185335E-2</v>
      </c>
    </row>
    <row r="25" spans="2:12" ht="23.25" customHeight="1">
      <c r="B25" s="102" t="s">
        <v>11</v>
      </c>
      <c r="C25" s="103">
        <v>836621.6669999999</v>
      </c>
      <c r="D25" s="104">
        <f t="shared" si="0"/>
        <v>1</v>
      </c>
      <c r="F25" s="102" t="s">
        <v>11</v>
      </c>
      <c r="G25" s="103">
        <v>920934.02300000004</v>
      </c>
      <c r="H25" s="104">
        <f>SUM(H4:H24)</f>
        <v>0.99999999999999978</v>
      </c>
      <c r="I25" s="94"/>
      <c r="J25" s="102" t="s">
        <v>11</v>
      </c>
      <c r="K25" s="103">
        <v>998447.78899999987</v>
      </c>
      <c r="L25" s="104">
        <f>SUM(L4:L24)</f>
        <v>0.99999999999999978</v>
      </c>
    </row>
    <row r="26" spans="2:12" ht="20.25" customHeight="1">
      <c r="B26" s="105"/>
      <c r="C26" s="96"/>
      <c r="D26" s="96"/>
      <c r="F26" s="95"/>
      <c r="G26" s="96"/>
      <c r="H26" s="96"/>
      <c r="I26" s="94"/>
    </row>
    <row r="27" spans="2:12" ht="24" customHeight="1">
      <c r="B27" s="90" t="s">
        <v>116</v>
      </c>
      <c r="G27" s="94"/>
      <c r="H27" s="94"/>
      <c r="I27" s="94"/>
    </row>
    <row r="28" spans="2:12" ht="26.1" customHeight="1">
      <c r="B28" s="92" t="s">
        <v>23</v>
      </c>
      <c r="F28" s="92" t="s">
        <v>24</v>
      </c>
      <c r="J28" s="110" t="s">
        <v>101</v>
      </c>
    </row>
    <row r="29" spans="2:12" ht="30" customHeight="1">
      <c r="B29" s="17" t="s">
        <v>112</v>
      </c>
      <c r="C29" s="111" t="s">
        <v>70</v>
      </c>
      <c r="D29" s="88" t="s">
        <v>17</v>
      </c>
      <c r="F29" s="17" t="s">
        <v>112</v>
      </c>
      <c r="G29" s="111" t="s">
        <v>70</v>
      </c>
      <c r="H29" s="89" t="s">
        <v>17</v>
      </c>
      <c r="I29" s="94"/>
      <c r="J29" s="17" t="s">
        <v>112</v>
      </c>
      <c r="K29" s="111" t="s">
        <v>70</v>
      </c>
      <c r="L29" s="89" t="s">
        <v>17</v>
      </c>
    </row>
    <row r="30" spans="2:12" ht="15.95" customHeight="1">
      <c r="B30" s="95" t="s">
        <v>71</v>
      </c>
      <c r="C30" s="96">
        <v>557042.86100000003</v>
      </c>
      <c r="D30" s="97">
        <f t="shared" ref="D30:D50" si="3">C30/$C$51</f>
        <v>0.4835077544631633</v>
      </c>
      <c r="F30" s="95" t="s">
        <v>71</v>
      </c>
      <c r="G30" s="96">
        <v>570693.348</v>
      </c>
      <c r="H30" s="97">
        <f>G30/$G$51</f>
        <v>0.53167170861194024</v>
      </c>
      <c r="I30" s="94"/>
      <c r="J30" s="95" t="s">
        <v>71</v>
      </c>
      <c r="K30" s="96">
        <v>646854.23699999996</v>
      </c>
      <c r="L30" s="97">
        <f>K30/$K$51</f>
        <v>0.52356720449480565</v>
      </c>
    </row>
    <row r="31" spans="2:12" ht="15.95" customHeight="1">
      <c r="B31" s="98" t="s">
        <v>93</v>
      </c>
      <c r="C31" s="99">
        <v>113250.78</v>
      </c>
      <c r="D31" s="100">
        <f t="shared" si="3"/>
        <v>9.830056924291454E-2</v>
      </c>
      <c r="F31" s="95" t="s">
        <v>74</v>
      </c>
      <c r="G31" s="99">
        <v>91052.09</v>
      </c>
      <c r="H31" s="100">
        <f t="shared" ref="H31:H50" si="4">G31/$G$51</f>
        <v>8.4826326489770398E-2</v>
      </c>
      <c r="I31" s="94"/>
      <c r="J31" s="98" t="s">
        <v>93</v>
      </c>
      <c r="K31" s="99">
        <v>111912.228</v>
      </c>
      <c r="L31" s="100">
        <f t="shared" ref="L31:L50" si="5">K31/$K$51</f>
        <v>9.0582342993519444E-2</v>
      </c>
    </row>
    <row r="32" spans="2:12" ht="15.95" customHeight="1">
      <c r="B32" s="95" t="s">
        <v>74</v>
      </c>
      <c r="C32" s="96">
        <v>104080.648</v>
      </c>
      <c r="D32" s="97">
        <f t="shared" si="3"/>
        <v>9.034098436736078E-2</v>
      </c>
      <c r="F32" s="98" t="s">
        <v>93</v>
      </c>
      <c r="G32" s="96">
        <v>88890.597999999998</v>
      </c>
      <c r="H32" s="97">
        <f t="shared" si="4"/>
        <v>8.2812628329771792E-2</v>
      </c>
      <c r="I32" s="94"/>
      <c r="J32" s="95" t="s">
        <v>74</v>
      </c>
      <c r="K32" s="96">
        <v>98188.622000000003</v>
      </c>
      <c r="L32" s="97">
        <f t="shared" si="5"/>
        <v>7.9474384479817778E-2</v>
      </c>
    </row>
    <row r="33" spans="2:12" ht="15.95" customHeight="1">
      <c r="B33" s="98" t="s">
        <v>19</v>
      </c>
      <c r="C33" s="99">
        <v>48697.357000000004</v>
      </c>
      <c r="D33" s="100">
        <f t="shared" si="3"/>
        <v>4.2268829527932872E-2</v>
      </c>
      <c r="F33" s="95" t="s">
        <v>78</v>
      </c>
      <c r="G33" s="99">
        <v>35739.588000000003</v>
      </c>
      <c r="H33" s="100">
        <f t="shared" si="4"/>
        <v>3.3295863502945187E-2</v>
      </c>
      <c r="I33" s="94"/>
      <c r="J33" s="95" t="s">
        <v>78</v>
      </c>
      <c r="K33" s="99">
        <v>45203.802000000003</v>
      </c>
      <c r="L33" s="100">
        <f t="shared" si="5"/>
        <v>3.6588193895801452E-2</v>
      </c>
    </row>
    <row r="34" spans="2:12" ht="15.95" customHeight="1">
      <c r="B34" s="95" t="s">
        <v>78</v>
      </c>
      <c r="C34" s="96">
        <v>41227.86</v>
      </c>
      <c r="D34" s="97">
        <f t="shared" si="3"/>
        <v>3.5785379197098573E-2</v>
      </c>
      <c r="F34" s="95" t="s">
        <v>77</v>
      </c>
      <c r="G34" s="96">
        <v>34775.055999999997</v>
      </c>
      <c r="H34" s="97">
        <f t="shared" si="4"/>
        <v>3.23972821926004E-2</v>
      </c>
      <c r="I34" s="94"/>
      <c r="J34" s="95" t="s">
        <v>94</v>
      </c>
      <c r="K34" s="96">
        <v>36731.377999999997</v>
      </c>
      <c r="L34" s="97">
        <f t="shared" si="5"/>
        <v>2.973056957297476E-2</v>
      </c>
    </row>
    <row r="35" spans="2:12" ht="15.95" customHeight="1">
      <c r="B35" s="112" t="s">
        <v>77</v>
      </c>
      <c r="C35" s="99">
        <v>35847.142</v>
      </c>
      <c r="D35" s="100">
        <f t="shared" si="3"/>
        <v>3.1114968606234677E-2</v>
      </c>
      <c r="F35" s="98" t="s">
        <v>94</v>
      </c>
      <c r="G35" s="99">
        <v>33734.720000000001</v>
      </c>
      <c r="H35" s="100">
        <f t="shared" si="4"/>
        <v>3.1428080044741284E-2</v>
      </c>
      <c r="I35" s="94"/>
      <c r="J35" s="98" t="s">
        <v>77</v>
      </c>
      <c r="K35" s="99">
        <v>36358.663</v>
      </c>
      <c r="L35" s="100">
        <f t="shared" si="5"/>
        <v>2.9428892101511773E-2</v>
      </c>
    </row>
    <row r="36" spans="2:12" ht="15.95" customHeight="1">
      <c r="B36" s="95" t="s">
        <v>76</v>
      </c>
      <c r="C36" s="96">
        <v>30434.774000000001</v>
      </c>
      <c r="D36" s="97">
        <f t="shared" si="3"/>
        <v>2.6417086124964927E-2</v>
      </c>
      <c r="F36" s="95" t="s">
        <v>19</v>
      </c>
      <c r="G36" s="96">
        <v>27536.803</v>
      </c>
      <c r="H36" s="97">
        <f t="shared" si="4"/>
        <v>2.5653950851237891E-2</v>
      </c>
      <c r="I36" s="94"/>
      <c r="J36" s="95" t="s">
        <v>19</v>
      </c>
      <c r="K36" s="96">
        <v>31524.013999999999</v>
      </c>
      <c r="L36" s="97">
        <f t="shared" si="5"/>
        <v>2.5515701900604718E-2</v>
      </c>
    </row>
    <row r="37" spans="2:12" ht="15.95" customHeight="1">
      <c r="B37" s="98" t="s">
        <v>94</v>
      </c>
      <c r="C37" s="99">
        <v>27728.917000000001</v>
      </c>
      <c r="D37" s="100">
        <f t="shared" si="3"/>
        <v>2.4068428717131399E-2</v>
      </c>
      <c r="F37" s="95" t="s">
        <v>95</v>
      </c>
      <c r="G37" s="99">
        <v>25413.057000000001</v>
      </c>
      <c r="H37" s="100">
        <f t="shared" si="4"/>
        <v>2.3675417776628137E-2</v>
      </c>
      <c r="I37" s="94"/>
      <c r="J37" s="98" t="s">
        <v>76</v>
      </c>
      <c r="K37" s="99">
        <v>27495.654999999999</v>
      </c>
      <c r="L37" s="100">
        <f t="shared" si="5"/>
        <v>2.2255127045111438E-2</v>
      </c>
    </row>
    <row r="38" spans="2:12" ht="15.95" customHeight="1">
      <c r="B38" s="95" t="s">
        <v>95</v>
      </c>
      <c r="C38" s="96">
        <v>25991.984</v>
      </c>
      <c r="D38" s="97">
        <f t="shared" si="3"/>
        <v>2.2560787863471907E-2</v>
      </c>
      <c r="F38" s="95" t="s">
        <v>76</v>
      </c>
      <c r="G38" s="96">
        <v>22689.99</v>
      </c>
      <c r="H38" s="97">
        <f t="shared" si="4"/>
        <v>2.1138542781276359E-2</v>
      </c>
      <c r="I38" s="94"/>
      <c r="J38" s="95" t="s">
        <v>85</v>
      </c>
      <c r="K38" s="96">
        <v>20908.457999999999</v>
      </c>
      <c r="L38" s="97">
        <f t="shared" si="5"/>
        <v>1.6923415321707252E-2</v>
      </c>
    </row>
    <row r="39" spans="2:12" ht="15.95" customHeight="1">
      <c r="B39" s="98" t="s">
        <v>85</v>
      </c>
      <c r="C39" s="99">
        <v>22039.011999999999</v>
      </c>
      <c r="D39" s="100">
        <f t="shared" si="3"/>
        <v>1.9129646834674555E-2</v>
      </c>
      <c r="F39" s="98" t="s">
        <v>85</v>
      </c>
      <c r="G39" s="99">
        <v>19117.084999999999</v>
      </c>
      <c r="H39" s="100">
        <f t="shared" si="4"/>
        <v>1.7809938176517333E-2</v>
      </c>
      <c r="I39" s="94"/>
      <c r="J39" s="98" t="s">
        <v>20</v>
      </c>
      <c r="K39" s="99">
        <v>18743.050999999999</v>
      </c>
      <c r="L39" s="100">
        <f t="shared" si="5"/>
        <v>1.5170723564068686E-2</v>
      </c>
    </row>
    <row r="40" spans="2:12" ht="15.95" customHeight="1">
      <c r="B40" s="95" t="s">
        <v>75</v>
      </c>
      <c r="C40" s="96">
        <v>17098.09</v>
      </c>
      <c r="D40" s="97">
        <f t="shared" si="3"/>
        <v>1.4840974869811799E-2</v>
      </c>
      <c r="F40" s="98" t="s">
        <v>97</v>
      </c>
      <c r="G40" s="96">
        <v>13616.050999999999</v>
      </c>
      <c r="H40" s="97">
        <f t="shared" si="4"/>
        <v>1.2685042019654515E-2</v>
      </c>
      <c r="I40" s="94"/>
      <c r="J40" s="95" t="s">
        <v>95</v>
      </c>
      <c r="K40" s="96">
        <v>18686.53</v>
      </c>
      <c r="L40" s="97">
        <f t="shared" si="5"/>
        <v>1.5124975170887409E-2</v>
      </c>
    </row>
    <row r="41" spans="2:12" ht="15.95" customHeight="1">
      <c r="B41" s="98" t="s">
        <v>22</v>
      </c>
      <c r="C41" s="99">
        <v>14454.225</v>
      </c>
      <c r="D41" s="100">
        <f t="shared" si="3"/>
        <v>1.2546125911584596E-2</v>
      </c>
      <c r="F41" s="98" t="s">
        <v>96</v>
      </c>
      <c r="G41" s="99">
        <v>12399.768</v>
      </c>
      <c r="H41" s="100">
        <f t="shared" si="4"/>
        <v>1.155192339643612E-2</v>
      </c>
      <c r="I41" s="94"/>
      <c r="J41" s="98" t="s">
        <v>96</v>
      </c>
      <c r="K41" s="99">
        <v>16498.642</v>
      </c>
      <c r="L41" s="100">
        <f t="shared" si="5"/>
        <v>1.3354087174203033E-2</v>
      </c>
    </row>
    <row r="42" spans="2:12" ht="15.95" customHeight="1">
      <c r="B42" s="95" t="s">
        <v>20</v>
      </c>
      <c r="C42" s="96">
        <v>13531.24</v>
      </c>
      <c r="D42" s="97">
        <f t="shared" si="3"/>
        <v>1.1744983960044204E-2</v>
      </c>
      <c r="F42" s="95" t="s">
        <v>75</v>
      </c>
      <c r="G42" s="96">
        <v>11752.107</v>
      </c>
      <c r="H42" s="97">
        <f t="shared" si="4"/>
        <v>1.0948546763997577E-2</v>
      </c>
      <c r="I42" s="94"/>
      <c r="J42" s="95" t="s">
        <v>75</v>
      </c>
      <c r="K42" s="96">
        <v>15481.214</v>
      </c>
      <c r="L42" s="97">
        <f t="shared" si="5"/>
        <v>1.2530575626678392E-2</v>
      </c>
    </row>
    <row r="43" spans="2:12" ht="15.95" customHeight="1">
      <c r="B43" s="98" t="s">
        <v>96</v>
      </c>
      <c r="C43" s="99">
        <v>11912.566000000001</v>
      </c>
      <c r="D43" s="100">
        <f t="shared" si="3"/>
        <v>1.0339990761598195E-2</v>
      </c>
      <c r="F43" s="98" t="s">
        <v>20</v>
      </c>
      <c r="G43" s="99">
        <v>10858.374</v>
      </c>
      <c r="H43" s="100">
        <f t="shared" si="4"/>
        <v>1.0115923512266815E-2</v>
      </c>
      <c r="I43" s="94"/>
      <c r="J43" s="98" t="s">
        <v>97</v>
      </c>
      <c r="K43" s="99">
        <v>13808.482</v>
      </c>
      <c r="L43" s="100">
        <f t="shared" si="5"/>
        <v>1.1176657592268106E-2</v>
      </c>
    </row>
    <row r="44" spans="2:12" ht="15.95" customHeight="1">
      <c r="B44" s="95" t="s">
        <v>90</v>
      </c>
      <c r="C44" s="96">
        <v>11674.062</v>
      </c>
      <c r="D44" s="97">
        <f t="shared" si="3"/>
        <v>1.0132971622597896E-2</v>
      </c>
      <c r="F44" s="95" t="s">
        <v>73</v>
      </c>
      <c r="G44" s="96">
        <v>8269.6139999999996</v>
      </c>
      <c r="H44" s="97">
        <f t="shared" si="4"/>
        <v>7.7041721624223685E-3</v>
      </c>
      <c r="I44" s="94"/>
      <c r="J44" s="95" t="s">
        <v>84</v>
      </c>
      <c r="K44" s="96">
        <v>12536.409</v>
      </c>
      <c r="L44" s="97">
        <f t="shared" si="5"/>
        <v>1.0147035049155165E-2</v>
      </c>
    </row>
    <row r="45" spans="2:12" ht="15.95" customHeight="1">
      <c r="B45" s="98" t="s">
        <v>97</v>
      </c>
      <c r="C45" s="99">
        <v>10884.790999999999</v>
      </c>
      <c r="D45" s="100">
        <f t="shared" si="3"/>
        <v>9.4478921150931844E-3</v>
      </c>
      <c r="F45" s="95" t="s">
        <v>90</v>
      </c>
      <c r="G45" s="99">
        <v>8034.0690000000004</v>
      </c>
      <c r="H45" s="100">
        <f t="shared" si="4"/>
        <v>7.4847327506193783E-3</v>
      </c>
      <c r="I45" s="94"/>
      <c r="J45" s="98" t="s">
        <v>90</v>
      </c>
      <c r="K45" s="99">
        <v>8871.5779999999995</v>
      </c>
      <c r="L45" s="100">
        <f t="shared" si="5"/>
        <v>7.180701659248185E-3</v>
      </c>
    </row>
    <row r="46" spans="2:12" ht="15.95" customHeight="1">
      <c r="B46" s="95" t="s">
        <v>98</v>
      </c>
      <c r="C46" s="96">
        <v>7847.8329999999996</v>
      </c>
      <c r="D46" s="97">
        <f t="shared" si="3"/>
        <v>6.8118422780251908E-3</v>
      </c>
      <c r="F46" s="95" t="s">
        <v>22</v>
      </c>
      <c r="G46" s="96">
        <v>6950.4440000000004</v>
      </c>
      <c r="H46" s="97">
        <f t="shared" si="4"/>
        <v>6.4752015246752241E-3</v>
      </c>
      <c r="I46" s="94"/>
      <c r="J46" s="95" t="s">
        <v>73</v>
      </c>
      <c r="K46" s="96">
        <v>8297.73</v>
      </c>
      <c r="L46" s="97">
        <f t="shared" si="5"/>
        <v>6.7162260850317087E-3</v>
      </c>
    </row>
    <row r="47" spans="2:12" ht="15.95" customHeight="1">
      <c r="B47" s="98" t="s">
        <v>84</v>
      </c>
      <c r="C47" s="99">
        <v>7749.3789999999999</v>
      </c>
      <c r="D47" s="100">
        <f t="shared" si="3"/>
        <v>6.7263851690830545E-3</v>
      </c>
      <c r="F47" s="98" t="s">
        <v>84</v>
      </c>
      <c r="G47" s="99">
        <v>6448.23</v>
      </c>
      <c r="H47" s="100">
        <f t="shared" si="4"/>
        <v>6.0073268308408088E-3</v>
      </c>
      <c r="I47" s="94"/>
      <c r="J47" s="98" t="s">
        <v>88</v>
      </c>
      <c r="K47" s="99">
        <v>6455.4690000000001</v>
      </c>
      <c r="L47" s="100">
        <f t="shared" si="5"/>
        <v>5.2250903908555189E-3</v>
      </c>
    </row>
    <row r="48" spans="2:12" ht="15.95" customHeight="1">
      <c r="B48" s="95" t="s">
        <v>73</v>
      </c>
      <c r="C48" s="96">
        <v>7407.1419999999998</v>
      </c>
      <c r="D48" s="97">
        <f t="shared" si="3"/>
        <v>6.4293268007787714E-3</v>
      </c>
      <c r="F48" s="95" t="s">
        <v>25</v>
      </c>
      <c r="G48" s="96">
        <v>4730.6499999999996</v>
      </c>
      <c r="H48" s="97">
        <f t="shared" si="4"/>
        <v>4.4071878131389658E-3</v>
      </c>
      <c r="I48" s="94"/>
      <c r="J48" s="95" t="s">
        <v>100</v>
      </c>
      <c r="K48" s="96">
        <v>5075.6419999999998</v>
      </c>
      <c r="L48" s="97">
        <f t="shared" si="5"/>
        <v>4.1082511962527721E-3</v>
      </c>
    </row>
    <row r="49" spans="2:12" ht="15.95" customHeight="1">
      <c r="B49" s="98" t="s">
        <v>99</v>
      </c>
      <c r="C49" s="99">
        <v>6618.6019999999999</v>
      </c>
      <c r="D49" s="100">
        <f t="shared" si="3"/>
        <v>5.7448817941235606E-3</v>
      </c>
      <c r="F49" s="98" t="s">
        <v>88</v>
      </c>
      <c r="G49" s="99">
        <v>3835.7979999999998</v>
      </c>
      <c r="H49" s="100">
        <f t="shared" si="4"/>
        <v>3.5735220739777449E-3</v>
      </c>
      <c r="I49" s="94"/>
      <c r="J49" s="98" t="s">
        <v>22</v>
      </c>
      <c r="K49" s="99">
        <v>4760.3270000000002</v>
      </c>
      <c r="L49" s="100">
        <f t="shared" si="5"/>
        <v>3.8530335851709738E-3</v>
      </c>
    </row>
    <row r="50" spans="2:12" ht="15.95" customHeight="1">
      <c r="B50" s="101" t="s">
        <v>89</v>
      </c>
      <c r="C50" s="96">
        <f>C51-SUM(C30:C49)</f>
        <v>36567.450999999652</v>
      </c>
      <c r="D50" s="97">
        <f t="shared" si="3"/>
        <v>3.1740189772311946E-2</v>
      </c>
      <c r="F50" s="101" t="s">
        <v>89</v>
      </c>
      <c r="G50" s="96">
        <f>G51-SUM(G30:G49)</f>
        <v>36856.797000000486</v>
      </c>
      <c r="H50" s="97">
        <f t="shared" si="4"/>
        <v>3.4336682394541754E-2</v>
      </c>
      <c r="I50" s="94"/>
      <c r="J50" s="101" t="s">
        <v>89</v>
      </c>
      <c r="K50" s="96">
        <f>K51-SUM(K30:K49)</f>
        <v>51082.955000000773</v>
      </c>
      <c r="L50" s="97">
        <f t="shared" si="5"/>
        <v>4.1346811100325773E-2</v>
      </c>
    </row>
    <row r="51" spans="2:12" ht="15.95" customHeight="1">
      <c r="B51" s="102" t="s">
        <v>11</v>
      </c>
      <c r="C51" s="103">
        <v>1152086.7159999998</v>
      </c>
      <c r="D51" s="104">
        <f>SUM(D30:D50)</f>
        <v>1</v>
      </c>
      <c r="F51" s="102" t="s">
        <v>11</v>
      </c>
      <c r="G51" s="103">
        <v>1073394.2370000002</v>
      </c>
      <c r="H51" s="104">
        <f>SUM(H30:H50)</f>
        <v>1.0000000000000002</v>
      </c>
      <c r="I51" s="94"/>
      <c r="J51" s="102" t="s">
        <v>11</v>
      </c>
      <c r="K51" s="103">
        <v>1235475.0860000008</v>
      </c>
      <c r="L51" s="104">
        <f>SUM(L30:L50)</f>
        <v>1</v>
      </c>
    </row>
    <row r="52" spans="2:12">
      <c r="G52" s="94"/>
      <c r="H52" s="94"/>
      <c r="I52" s="94"/>
    </row>
    <row r="53" spans="2:12">
      <c r="G53" s="94"/>
      <c r="H53" s="94"/>
      <c r="I53" s="94"/>
    </row>
    <row r="54" spans="2:12">
      <c r="G54" s="94"/>
      <c r="H54" s="94"/>
      <c r="I54" s="94"/>
    </row>
  </sheetData>
  <sheetProtection selectLockedCells="1" selectUnlockedCells="1"/>
  <sortState ref="D286:E405">
    <sortCondition descending="1" ref="E286:E405"/>
  </sortState>
  <pageMargins left="0.74803149606299213" right="0.74803149606299213" top="0.98425196850393704" bottom="0.98425196850393704" header="0.51181102362204722" footer="0.51181102362204722"/>
  <pageSetup paperSize="9" scale="53" firstPageNumber="0" orientation="landscape" horizontalDpi="300" verticalDpi="300" r:id="rId1"/>
  <headerFooter alignWithMargins="0"/>
  <ignoredErrors>
    <ignoredError sqref="B2 F2 B28:I28 K28:L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S86"/>
  <sheetViews>
    <sheetView topLeftCell="A55" workbookViewId="0">
      <selection activeCell="N74" sqref="N74:N86"/>
    </sheetView>
  </sheetViews>
  <sheetFormatPr defaultColWidth="9.140625" defaultRowHeight="15"/>
  <cols>
    <col min="3" max="4" width="11.140625" customWidth="1"/>
    <col min="5" max="5" width="4" customWidth="1"/>
    <col min="8" max="8" width="13.85546875" bestFit="1" customWidth="1"/>
    <col min="9" max="9" width="12.7109375" bestFit="1" customWidth="1"/>
    <col min="10" max="10" width="3.5703125" customWidth="1"/>
    <col min="13" max="13" width="13.85546875" bestFit="1" customWidth="1"/>
    <col min="14" max="14" width="12.7109375" bestFit="1" customWidth="1"/>
    <col min="15" max="15" width="3.28515625" customWidth="1"/>
    <col min="18" max="18" width="13.85546875" bestFit="1" customWidth="1"/>
    <col min="19" max="19" width="12.7109375" bestFit="1" customWidth="1"/>
  </cols>
  <sheetData>
    <row r="2" spans="1:19">
      <c r="A2" t="s">
        <v>7</v>
      </c>
      <c r="F2" t="s">
        <v>8</v>
      </c>
      <c r="K2" t="s">
        <v>9</v>
      </c>
      <c r="P2" t="s">
        <v>10</v>
      </c>
    </row>
    <row r="3" spans="1:19">
      <c r="A3" t="s">
        <v>3</v>
      </c>
      <c r="F3" t="s">
        <v>3</v>
      </c>
      <c r="K3" t="s">
        <v>3</v>
      </c>
      <c r="P3" t="s">
        <v>3</v>
      </c>
    </row>
    <row r="4" spans="1:19">
      <c r="A4" t="s">
        <v>1</v>
      </c>
      <c r="B4" t="s">
        <v>4</v>
      </c>
      <c r="C4" t="s">
        <v>5</v>
      </c>
      <c r="D4" t="s">
        <v>6</v>
      </c>
      <c r="F4" t="s">
        <v>1</v>
      </c>
      <c r="G4" t="s">
        <v>4</v>
      </c>
      <c r="H4" t="s">
        <v>5</v>
      </c>
      <c r="I4" t="s">
        <v>6</v>
      </c>
      <c r="K4" t="s">
        <v>1</v>
      </c>
      <c r="L4" t="s">
        <v>4</v>
      </c>
      <c r="M4" t="s">
        <v>5</v>
      </c>
      <c r="N4" t="s">
        <v>6</v>
      </c>
      <c r="P4" t="s">
        <v>1</v>
      </c>
      <c r="Q4" t="s">
        <v>4</v>
      </c>
      <c r="R4" t="s">
        <v>5</v>
      </c>
      <c r="S4" t="s">
        <v>6</v>
      </c>
    </row>
    <row r="5" spans="1:19">
      <c r="A5">
        <v>2000</v>
      </c>
      <c r="B5">
        <v>1</v>
      </c>
      <c r="C5" s="9">
        <v>26689283</v>
      </c>
      <c r="D5" s="9">
        <v>67628729</v>
      </c>
      <c r="F5">
        <v>2000</v>
      </c>
      <c r="G5">
        <v>1</v>
      </c>
      <c r="H5" s="9">
        <v>820539646</v>
      </c>
      <c r="I5" s="9">
        <v>205243309</v>
      </c>
      <c r="K5">
        <v>2000</v>
      </c>
      <c r="L5">
        <v>1</v>
      </c>
      <c r="M5" s="9">
        <v>520299646</v>
      </c>
      <c r="N5" s="9">
        <v>320048140</v>
      </c>
      <c r="P5">
        <v>2000</v>
      </c>
      <c r="Q5">
        <v>1</v>
      </c>
      <c r="R5" s="9">
        <v>166492433</v>
      </c>
      <c r="S5" s="9">
        <v>158749306</v>
      </c>
    </row>
    <row r="6" spans="1:19">
      <c r="A6">
        <v>2001</v>
      </c>
      <c r="B6">
        <v>1</v>
      </c>
      <c r="C6" s="9">
        <v>30722776</v>
      </c>
      <c r="D6" s="9">
        <v>76750459</v>
      </c>
      <c r="F6">
        <v>2001</v>
      </c>
      <c r="G6">
        <v>1</v>
      </c>
      <c r="H6" s="9">
        <v>871373019</v>
      </c>
      <c r="I6" s="9">
        <v>237625958</v>
      </c>
      <c r="K6">
        <v>2001</v>
      </c>
      <c r="L6">
        <v>1</v>
      </c>
      <c r="M6" s="9">
        <v>579502695</v>
      </c>
      <c r="N6" s="9">
        <v>411094255</v>
      </c>
      <c r="P6">
        <v>2001</v>
      </c>
      <c r="Q6">
        <v>1</v>
      </c>
      <c r="R6" s="9">
        <v>171201315</v>
      </c>
      <c r="S6" s="9">
        <v>144610746</v>
      </c>
    </row>
    <row r="7" spans="1:19">
      <c r="A7">
        <v>2002</v>
      </c>
      <c r="B7">
        <v>1</v>
      </c>
      <c r="C7" s="9">
        <v>32197584</v>
      </c>
      <c r="D7" s="9">
        <v>83255089</v>
      </c>
      <c r="F7">
        <v>2002</v>
      </c>
      <c r="G7">
        <v>1</v>
      </c>
      <c r="H7" s="9">
        <v>724314953</v>
      </c>
      <c r="I7" s="9">
        <v>230633107</v>
      </c>
      <c r="K7">
        <v>2002</v>
      </c>
      <c r="L7">
        <v>1</v>
      </c>
      <c r="M7" s="9">
        <v>541156768</v>
      </c>
      <c r="N7" s="9">
        <v>383824392</v>
      </c>
      <c r="P7">
        <v>2002</v>
      </c>
      <c r="Q7">
        <v>1</v>
      </c>
      <c r="R7" s="9">
        <v>178231027</v>
      </c>
      <c r="S7" s="9">
        <v>158447816</v>
      </c>
    </row>
    <row r="8" spans="1:19">
      <c r="A8">
        <v>2003</v>
      </c>
      <c r="B8">
        <v>1</v>
      </c>
      <c r="C8" s="9">
        <v>34753975</v>
      </c>
      <c r="D8" s="9">
        <v>88537388</v>
      </c>
      <c r="F8">
        <v>2003</v>
      </c>
      <c r="G8">
        <v>1</v>
      </c>
      <c r="H8" s="9">
        <v>752460132</v>
      </c>
      <c r="I8" s="9">
        <v>233734508</v>
      </c>
      <c r="K8">
        <v>2003</v>
      </c>
      <c r="L8">
        <v>1</v>
      </c>
      <c r="M8" s="9">
        <v>540161095</v>
      </c>
      <c r="N8" s="9">
        <v>400463902</v>
      </c>
      <c r="P8">
        <v>2003</v>
      </c>
      <c r="Q8">
        <v>1</v>
      </c>
      <c r="R8" s="9">
        <v>175680956</v>
      </c>
      <c r="S8" s="9">
        <v>157490159</v>
      </c>
    </row>
    <row r="9" spans="1:19">
      <c r="A9">
        <v>2004</v>
      </c>
      <c r="B9">
        <v>1</v>
      </c>
      <c r="C9" s="9">
        <v>36064776</v>
      </c>
      <c r="D9" s="9">
        <v>83770059</v>
      </c>
      <c r="F9">
        <v>2004</v>
      </c>
      <c r="G9">
        <v>1</v>
      </c>
      <c r="H9" s="9">
        <v>803718659</v>
      </c>
      <c r="I9" s="9">
        <v>235601835</v>
      </c>
      <c r="K9">
        <v>2004</v>
      </c>
      <c r="L9">
        <v>1</v>
      </c>
      <c r="M9" s="9">
        <v>576998820</v>
      </c>
      <c r="N9" s="9">
        <v>417303814</v>
      </c>
      <c r="P9">
        <v>2004</v>
      </c>
      <c r="Q9">
        <v>1</v>
      </c>
      <c r="R9" s="9">
        <v>187041668</v>
      </c>
      <c r="S9" s="9">
        <v>169758306</v>
      </c>
    </row>
    <row r="10" spans="1:19">
      <c r="A10">
        <v>2005</v>
      </c>
      <c r="B10">
        <v>1</v>
      </c>
      <c r="C10" s="9">
        <v>30814224</v>
      </c>
      <c r="D10" s="9">
        <v>71755302</v>
      </c>
      <c r="F10">
        <v>2005</v>
      </c>
      <c r="G10">
        <v>1</v>
      </c>
      <c r="H10" s="9">
        <v>663089001</v>
      </c>
      <c r="I10" s="9">
        <v>222327822</v>
      </c>
      <c r="K10">
        <v>2005</v>
      </c>
      <c r="L10">
        <v>1</v>
      </c>
      <c r="M10" s="9">
        <v>580473619</v>
      </c>
      <c r="N10" s="9">
        <v>417598810</v>
      </c>
      <c r="P10">
        <v>2005</v>
      </c>
      <c r="Q10">
        <v>1</v>
      </c>
      <c r="R10" s="9">
        <v>202601398</v>
      </c>
      <c r="S10" s="9">
        <v>170535123</v>
      </c>
    </row>
    <row r="11" spans="1:19">
      <c r="A11">
        <v>2006</v>
      </c>
      <c r="B11">
        <v>1</v>
      </c>
      <c r="C11" s="9">
        <v>41944291</v>
      </c>
      <c r="D11" s="9">
        <v>92198801</v>
      </c>
      <c r="F11">
        <v>2006</v>
      </c>
      <c r="G11">
        <v>1</v>
      </c>
      <c r="H11" s="9">
        <v>720931285</v>
      </c>
      <c r="I11" s="9">
        <v>275703828</v>
      </c>
      <c r="K11">
        <v>2006</v>
      </c>
      <c r="L11">
        <v>1</v>
      </c>
      <c r="M11" s="9">
        <v>565772648</v>
      </c>
      <c r="N11" s="9">
        <v>397439593</v>
      </c>
      <c r="P11">
        <v>2006</v>
      </c>
      <c r="Q11">
        <v>1</v>
      </c>
      <c r="R11" s="9">
        <v>211676974</v>
      </c>
      <c r="S11" s="9">
        <v>186911192</v>
      </c>
    </row>
    <row r="12" spans="1:19">
      <c r="A12">
        <v>2007</v>
      </c>
      <c r="B12">
        <v>1</v>
      </c>
      <c r="C12" s="9">
        <v>44450107</v>
      </c>
      <c r="D12" s="9">
        <v>96242022</v>
      </c>
      <c r="F12">
        <v>2007</v>
      </c>
      <c r="G12">
        <v>1</v>
      </c>
      <c r="H12" s="9">
        <v>713088890</v>
      </c>
      <c r="I12" s="9">
        <v>305655702</v>
      </c>
      <c r="K12">
        <v>2007</v>
      </c>
      <c r="L12">
        <v>1</v>
      </c>
      <c r="M12" s="9">
        <v>643978418</v>
      </c>
      <c r="N12" s="9">
        <v>451445350</v>
      </c>
      <c r="P12">
        <v>2007</v>
      </c>
      <c r="Q12">
        <v>1</v>
      </c>
      <c r="R12" s="9">
        <v>229810354</v>
      </c>
      <c r="S12" s="9">
        <v>216017832</v>
      </c>
    </row>
    <row r="13" spans="1:19">
      <c r="A13">
        <v>2008</v>
      </c>
      <c r="B13">
        <v>1</v>
      </c>
      <c r="C13" s="9">
        <v>47751122</v>
      </c>
      <c r="D13" s="9">
        <v>112670517</v>
      </c>
      <c r="F13">
        <v>2008</v>
      </c>
      <c r="G13">
        <v>1</v>
      </c>
      <c r="H13" s="9">
        <v>744019314</v>
      </c>
      <c r="I13" s="9">
        <v>285968768</v>
      </c>
      <c r="K13">
        <v>2008</v>
      </c>
      <c r="L13">
        <v>1</v>
      </c>
      <c r="M13" s="9">
        <v>700590574</v>
      </c>
      <c r="N13" s="9">
        <v>504205972</v>
      </c>
      <c r="P13">
        <v>2008</v>
      </c>
      <c r="Q13">
        <v>1</v>
      </c>
      <c r="R13" s="9">
        <v>246054892</v>
      </c>
      <c r="S13" s="9">
        <v>237230017</v>
      </c>
    </row>
    <row r="14" spans="1:19">
      <c r="A14">
        <v>2009</v>
      </c>
      <c r="B14">
        <v>1</v>
      </c>
      <c r="C14" s="9">
        <v>44717621</v>
      </c>
      <c r="D14" s="9">
        <v>92209248</v>
      </c>
      <c r="F14">
        <v>2009</v>
      </c>
      <c r="G14">
        <v>1</v>
      </c>
      <c r="H14" s="9">
        <v>736084171</v>
      </c>
      <c r="I14" s="9">
        <v>266156867</v>
      </c>
      <c r="K14">
        <v>2009</v>
      </c>
      <c r="L14">
        <v>1</v>
      </c>
      <c r="M14" s="9">
        <v>685969075</v>
      </c>
      <c r="N14" s="9">
        <v>457440198</v>
      </c>
      <c r="P14">
        <v>2009</v>
      </c>
      <c r="Q14">
        <v>1</v>
      </c>
      <c r="R14" s="9">
        <v>260324214</v>
      </c>
      <c r="S14" s="9">
        <v>264282361</v>
      </c>
    </row>
    <row r="15" spans="1:19">
      <c r="A15">
        <v>2010</v>
      </c>
      <c r="B15">
        <v>1</v>
      </c>
      <c r="C15" s="9">
        <v>40118274</v>
      </c>
      <c r="D15" s="9">
        <v>92598461</v>
      </c>
      <c r="F15">
        <v>2010</v>
      </c>
      <c r="G15">
        <v>1</v>
      </c>
      <c r="H15" s="9">
        <v>773625545</v>
      </c>
      <c r="I15" s="9">
        <v>315922308</v>
      </c>
      <c r="K15">
        <v>2010</v>
      </c>
      <c r="L15">
        <v>1</v>
      </c>
      <c r="M15" s="9">
        <v>699185194</v>
      </c>
      <c r="N15" s="9">
        <v>519204840</v>
      </c>
      <c r="P15">
        <v>2010</v>
      </c>
      <c r="Q15">
        <v>1</v>
      </c>
      <c r="R15" s="9">
        <v>286320035</v>
      </c>
      <c r="S15" s="9">
        <v>280707172</v>
      </c>
    </row>
    <row r="16" spans="1:19">
      <c r="A16">
        <v>2011</v>
      </c>
      <c r="B16">
        <v>1</v>
      </c>
      <c r="C16" s="9">
        <v>33734594</v>
      </c>
      <c r="D16" s="9">
        <v>80461638</v>
      </c>
      <c r="F16">
        <v>2011</v>
      </c>
      <c r="G16">
        <v>1</v>
      </c>
      <c r="H16" s="9">
        <v>708326598</v>
      </c>
      <c r="I16" s="9">
        <v>299572760</v>
      </c>
      <c r="K16">
        <v>2011</v>
      </c>
      <c r="L16">
        <v>1</v>
      </c>
      <c r="M16" s="9">
        <v>646617387</v>
      </c>
      <c r="N16" s="9">
        <v>476832067</v>
      </c>
      <c r="P16">
        <v>2011</v>
      </c>
      <c r="Q16">
        <v>1</v>
      </c>
      <c r="R16" s="9">
        <v>271109551</v>
      </c>
      <c r="S16" s="9">
        <v>284715153</v>
      </c>
    </row>
    <row r="17" spans="1:19">
      <c r="A17">
        <v>2012</v>
      </c>
      <c r="B17">
        <v>1</v>
      </c>
      <c r="C17" s="9">
        <v>27030452</v>
      </c>
      <c r="D17" s="9">
        <v>70201258</v>
      </c>
      <c r="F17">
        <v>2012</v>
      </c>
      <c r="G17">
        <v>1</v>
      </c>
      <c r="H17" s="9">
        <v>671198599</v>
      </c>
      <c r="I17" s="9">
        <v>277091690</v>
      </c>
      <c r="K17">
        <v>2012</v>
      </c>
      <c r="L17">
        <v>1</v>
      </c>
      <c r="M17" s="9">
        <v>581546502</v>
      </c>
      <c r="N17" s="9">
        <v>451649808</v>
      </c>
      <c r="P17">
        <v>2012</v>
      </c>
      <c r="Q17">
        <v>1</v>
      </c>
      <c r="R17" s="9">
        <v>257325353</v>
      </c>
      <c r="S17" s="9">
        <v>274637551</v>
      </c>
    </row>
    <row r="18" spans="1:19">
      <c r="A18">
        <v>2000</v>
      </c>
      <c r="B18">
        <v>2</v>
      </c>
      <c r="C18" s="9">
        <v>6464354</v>
      </c>
      <c r="D18" s="9">
        <v>15822087</v>
      </c>
      <c r="F18">
        <v>2000</v>
      </c>
      <c r="G18">
        <v>2</v>
      </c>
      <c r="H18" s="9">
        <v>95661388</v>
      </c>
      <c r="I18" s="9">
        <v>68982051</v>
      </c>
      <c r="K18">
        <v>2000</v>
      </c>
      <c r="L18">
        <v>2</v>
      </c>
      <c r="M18" s="9">
        <v>119290341</v>
      </c>
      <c r="N18" s="9">
        <v>82623022</v>
      </c>
      <c r="P18">
        <v>2000</v>
      </c>
      <c r="Q18">
        <v>2</v>
      </c>
      <c r="R18" s="9">
        <v>179467157</v>
      </c>
      <c r="S18" s="9">
        <v>131542673</v>
      </c>
    </row>
    <row r="19" spans="1:19">
      <c r="A19">
        <v>2001</v>
      </c>
      <c r="B19">
        <v>2</v>
      </c>
      <c r="C19" s="9">
        <v>19487071</v>
      </c>
      <c r="D19" s="9">
        <v>21367571</v>
      </c>
      <c r="F19">
        <v>2001</v>
      </c>
      <c r="G19">
        <v>2</v>
      </c>
      <c r="H19" s="9">
        <v>90563861</v>
      </c>
      <c r="I19" s="9">
        <v>82182895</v>
      </c>
      <c r="K19">
        <v>2001</v>
      </c>
      <c r="L19">
        <v>2</v>
      </c>
      <c r="M19" s="9">
        <v>151423577</v>
      </c>
      <c r="N19" s="9">
        <v>114059713</v>
      </c>
      <c r="P19">
        <v>2001</v>
      </c>
      <c r="Q19">
        <v>2</v>
      </c>
      <c r="R19" s="9">
        <v>170248977</v>
      </c>
      <c r="S19" s="9">
        <v>126662796</v>
      </c>
    </row>
    <row r="20" spans="1:19">
      <c r="A20">
        <v>2002</v>
      </c>
      <c r="B20">
        <v>2</v>
      </c>
      <c r="C20" s="9">
        <v>21616225</v>
      </c>
      <c r="D20" s="9">
        <v>23787422</v>
      </c>
      <c r="F20">
        <v>2002</v>
      </c>
      <c r="G20">
        <v>2</v>
      </c>
      <c r="H20" s="9">
        <v>171407888</v>
      </c>
      <c r="I20" s="9">
        <v>101213404</v>
      </c>
      <c r="K20">
        <v>2002</v>
      </c>
      <c r="L20">
        <v>2</v>
      </c>
      <c r="M20" s="9">
        <v>143827839</v>
      </c>
      <c r="N20" s="9">
        <v>112773730</v>
      </c>
      <c r="P20">
        <v>2002</v>
      </c>
      <c r="Q20">
        <v>2</v>
      </c>
      <c r="R20" s="9">
        <v>191827652</v>
      </c>
      <c r="S20" s="9">
        <v>142705002</v>
      </c>
    </row>
    <row r="21" spans="1:19">
      <c r="A21">
        <v>2003</v>
      </c>
      <c r="B21">
        <v>2</v>
      </c>
      <c r="C21" s="9">
        <v>9513967</v>
      </c>
      <c r="D21" s="9">
        <v>24906450</v>
      </c>
      <c r="F21">
        <v>2003</v>
      </c>
      <c r="G21">
        <v>2</v>
      </c>
      <c r="H21" s="9">
        <v>170004307</v>
      </c>
      <c r="I21" s="9">
        <v>96028757</v>
      </c>
      <c r="K21">
        <v>2003</v>
      </c>
      <c r="L21">
        <v>2</v>
      </c>
      <c r="M21" s="9">
        <v>159898225</v>
      </c>
      <c r="N21" s="9">
        <v>134692883</v>
      </c>
      <c r="P21">
        <v>2003</v>
      </c>
      <c r="Q21">
        <v>2</v>
      </c>
      <c r="R21" s="9">
        <v>229152150</v>
      </c>
      <c r="S21" s="9">
        <v>154894444</v>
      </c>
    </row>
    <row r="22" spans="1:19">
      <c r="A22">
        <v>2004</v>
      </c>
      <c r="B22">
        <v>2</v>
      </c>
      <c r="C22" s="9">
        <v>42771185</v>
      </c>
      <c r="D22" s="9">
        <v>43772644</v>
      </c>
      <c r="F22">
        <v>2004</v>
      </c>
      <c r="G22">
        <v>2</v>
      </c>
      <c r="H22" s="9">
        <v>255828151</v>
      </c>
      <c r="I22" s="9">
        <v>108039555</v>
      </c>
      <c r="K22">
        <v>2004</v>
      </c>
      <c r="L22">
        <v>2</v>
      </c>
      <c r="M22" s="9">
        <v>176797536</v>
      </c>
      <c r="N22" s="9">
        <v>137641159</v>
      </c>
      <c r="P22">
        <v>2004</v>
      </c>
      <c r="Q22">
        <v>2</v>
      </c>
      <c r="R22" s="9">
        <v>208418908</v>
      </c>
      <c r="S22" s="9">
        <v>147920759</v>
      </c>
    </row>
    <row r="23" spans="1:19">
      <c r="A23">
        <v>2005</v>
      </c>
      <c r="B23">
        <v>2</v>
      </c>
      <c r="C23" s="9">
        <v>50665914</v>
      </c>
      <c r="D23" s="9">
        <v>44530766</v>
      </c>
      <c r="F23">
        <v>2005</v>
      </c>
      <c r="G23">
        <v>2</v>
      </c>
      <c r="H23" s="9">
        <v>252721760</v>
      </c>
      <c r="I23" s="9">
        <v>104494530</v>
      </c>
      <c r="K23">
        <v>2005</v>
      </c>
      <c r="L23">
        <v>2</v>
      </c>
      <c r="M23" s="9">
        <v>192765049</v>
      </c>
      <c r="N23" s="9">
        <v>142745560</v>
      </c>
      <c r="P23">
        <v>2005</v>
      </c>
      <c r="Q23">
        <v>2</v>
      </c>
      <c r="R23" s="9">
        <v>210976805</v>
      </c>
      <c r="S23" s="9">
        <v>147200104</v>
      </c>
    </row>
    <row r="24" spans="1:19">
      <c r="A24">
        <v>2006</v>
      </c>
      <c r="B24">
        <v>2</v>
      </c>
      <c r="C24" s="9">
        <v>43042599</v>
      </c>
      <c r="D24" s="9">
        <v>50179655</v>
      </c>
      <c r="F24">
        <v>2006</v>
      </c>
      <c r="G24">
        <v>2</v>
      </c>
      <c r="H24" s="9">
        <v>259421562</v>
      </c>
      <c r="I24" s="9">
        <v>130340983</v>
      </c>
      <c r="K24">
        <v>2006</v>
      </c>
      <c r="L24">
        <v>2</v>
      </c>
      <c r="M24" s="9">
        <v>187783501</v>
      </c>
      <c r="N24" s="9">
        <v>140559672</v>
      </c>
      <c r="P24">
        <v>2006</v>
      </c>
      <c r="Q24">
        <v>2</v>
      </c>
      <c r="R24" s="9">
        <v>256655686</v>
      </c>
      <c r="S24" s="9">
        <v>171851362</v>
      </c>
    </row>
    <row r="25" spans="1:19">
      <c r="A25">
        <v>2007</v>
      </c>
      <c r="B25">
        <v>2</v>
      </c>
      <c r="C25" s="9">
        <v>51264995</v>
      </c>
      <c r="D25" s="9">
        <v>60187480</v>
      </c>
      <c r="F25">
        <v>2007</v>
      </c>
      <c r="G25">
        <v>2</v>
      </c>
      <c r="H25" s="9">
        <v>356092032</v>
      </c>
      <c r="I25" s="9">
        <v>156919440</v>
      </c>
      <c r="K25">
        <v>2007</v>
      </c>
      <c r="L25">
        <v>2</v>
      </c>
      <c r="M25" s="9">
        <v>190582053</v>
      </c>
      <c r="N25" s="9">
        <v>163052581</v>
      </c>
      <c r="P25">
        <v>2007</v>
      </c>
      <c r="Q25">
        <v>2</v>
      </c>
      <c r="R25" s="9">
        <v>303179128</v>
      </c>
      <c r="S25" s="9">
        <v>221586380</v>
      </c>
    </row>
    <row r="26" spans="1:19">
      <c r="A26">
        <v>2008</v>
      </c>
      <c r="B26">
        <v>2</v>
      </c>
      <c r="C26" s="9">
        <v>32170704</v>
      </c>
      <c r="D26" s="9">
        <v>48853094</v>
      </c>
      <c r="F26">
        <v>2008</v>
      </c>
      <c r="G26">
        <v>2</v>
      </c>
      <c r="H26" s="9">
        <v>370343314</v>
      </c>
      <c r="I26" s="9">
        <v>188743665</v>
      </c>
      <c r="K26">
        <v>2008</v>
      </c>
      <c r="L26">
        <v>2</v>
      </c>
      <c r="M26" s="9">
        <v>233193178</v>
      </c>
      <c r="N26" s="9">
        <v>207553284</v>
      </c>
      <c r="P26">
        <v>2008</v>
      </c>
      <c r="Q26">
        <v>2</v>
      </c>
      <c r="R26" s="9">
        <v>296091941</v>
      </c>
      <c r="S26" s="9">
        <v>253862295</v>
      </c>
    </row>
    <row r="27" spans="1:19">
      <c r="A27">
        <v>2009</v>
      </c>
      <c r="B27">
        <v>2</v>
      </c>
      <c r="C27" s="9">
        <v>53126520</v>
      </c>
      <c r="D27" s="9">
        <v>54102769</v>
      </c>
      <c r="F27">
        <v>2009</v>
      </c>
      <c r="G27">
        <v>2</v>
      </c>
      <c r="H27" s="9">
        <v>337354744</v>
      </c>
      <c r="I27" s="9">
        <v>189038927</v>
      </c>
      <c r="K27">
        <v>2009</v>
      </c>
      <c r="L27">
        <v>2</v>
      </c>
      <c r="M27" s="9">
        <v>239424536</v>
      </c>
      <c r="N27" s="9">
        <v>209157543</v>
      </c>
      <c r="P27">
        <v>2009</v>
      </c>
      <c r="Q27">
        <v>2</v>
      </c>
      <c r="R27" s="9">
        <v>298233573</v>
      </c>
      <c r="S27" s="9">
        <v>277371760</v>
      </c>
    </row>
    <row r="28" spans="1:19">
      <c r="A28">
        <v>2010</v>
      </c>
      <c r="B28">
        <v>2</v>
      </c>
      <c r="C28" s="9">
        <v>51531106</v>
      </c>
      <c r="D28" s="9">
        <v>57765046</v>
      </c>
      <c r="F28">
        <v>2010</v>
      </c>
      <c r="G28">
        <v>2</v>
      </c>
      <c r="H28" s="9">
        <v>299494647</v>
      </c>
      <c r="I28" s="9">
        <v>166812578</v>
      </c>
      <c r="K28">
        <v>2010</v>
      </c>
      <c r="L28">
        <v>2</v>
      </c>
      <c r="M28" s="9">
        <v>298809819</v>
      </c>
      <c r="N28" s="9">
        <v>270107406</v>
      </c>
      <c r="P28">
        <v>2010</v>
      </c>
      <c r="Q28">
        <v>2</v>
      </c>
      <c r="R28" s="9">
        <v>311686543</v>
      </c>
      <c r="S28" s="9">
        <v>285622278</v>
      </c>
    </row>
    <row r="29" spans="1:19">
      <c r="A29">
        <v>2011</v>
      </c>
      <c r="B29">
        <v>2</v>
      </c>
      <c r="C29" s="9">
        <v>52015183</v>
      </c>
      <c r="D29" s="9">
        <v>66842712</v>
      </c>
      <c r="F29">
        <v>2011</v>
      </c>
      <c r="G29">
        <v>2</v>
      </c>
      <c r="H29" s="9">
        <v>335601155</v>
      </c>
      <c r="I29" s="9">
        <v>174418241</v>
      </c>
      <c r="K29">
        <v>2011</v>
      </c>
      <c r="L29">
        <v>2</v>
      </c>
      <c r="M29" s="9">
        <v>304990683</v>
      </c>
      <c r="N29" s="9">
        <v>282887407</v>
      </c>
      <c r="P29">
        <v>2011</v>
      </c>
      <c r="Q29">
        <v>2</v>
      </c>
      <c r="R29" s="9">
        <v>351631451</v>
      </c>
      <c r="S29" s="9">
        <v>320686156</v>
      </c>
    </row>
    <row r="30" spans="1:19">
      <c r="A30">
        <v>2012</v>
      </c>
      <c r="B30">
        <v>2</v>
      </c>
      <c r="C30" s="9">
        <v>26634925</v>
      </c>
      <c r="D30" s="9">
        <v>55227731</v>
      </c>
      <c r="F30">
        <v>2012</v>
      </c>
      <c r="G30">
        <v>2</v>
      </c>
      <c r="H30" s="9">
        <v>329224434</v>
      </c>
      <c r="I30" s="9">
        <v>196632500</v>
      </c>
      <c r="K30">
        <v>2012</v>
      </c>
      <c r="L30">
        <v>2</v>
      </c>
      <c r="M30" s="9">
        <v>320844468</v>
      </c>
      <c r="N30" s="9">
        <v>319531130</v>
      </c>
      <c r="P30">
        <v>2012</v>
      </c>
      <c r="Q30">
        <v>2</v>
      </c>
      <c r="R30" s="9">
        <v>372782167</v>
      </c>
      <c r="S30" s="9">
        <v>344492628</v>
      </c>
    </row>
    <row r="32" spans="1:19">
      <c r="A32">
        <v>2000</v>
      </c>
      <c r="D32" s="4">
        <f>D5/1000000</f>
        <v>67.628729000000007</v>
      </c>
      <c r="I32" s="4">
        <f>I5/1000000</f>
        <v>205.24330900000001</v>
      </c>
      <c r="N32" s="4">
        <f>N5/1000000</f>
        <v>320.04813999999999</v>
      </c>
      <c r="S32" s="4">
        <f>S5/1000000</f>
        <v>158.74930599999999</v>
      </c>
    </row>
    <row r="33" spans="1:19">
      <c r="A33">
        <v>2001</v>
      </c>
      <c r="D33" s="4">
        <f t="shared" ref="D33:D57" si="0">D6/1000000</f>
        <v>76.750459000000006</v>
      </c>
      <c r="I33" s="4">
        <f t="shared" ref="I33:I57" si="1">I6/1000000</f>
        <v>237.625958</v>
      </c>
      <c r="N33" s="4">
        <f t="shared" ref="N33:N57" si="2">N6/1000000</f>
        <v>411.09425499999998</v>
      </c>
      <c r="S33" s="4">
        <f t="shared" ref="S33:S57" si="3">S6/1000000</f>
        <v>144.61074600000001</v>
      </c>
    </row>
    <row r="34" spans="1:19">
      <c r="A34">
        <v>2002</v>
      </c>
      <c r="D34" s="4">
        <f t="shared" si="0"/>
        <v>83.255088999999998</v>
      </c>
      <c r="I34" s="4">
        <f t="shared" si="1"/>
        <v>230.633107</v>
      </c>
      <c r="N34" s="4">
        <f t="shared" si="2"/>
        <v>383.82439199999999</v>
      </c>
      <c r="S34" s="4">
        <f t="shared" si="3"/>
        <v>158.44781599999999</v>
      </c>
    </row>
    <row r="35" spans="1:19">
      <c r="A35">
        <v>2003</v>
      </c>
      <c r="D35" s="4">
        <f t="shared" si="0"/>
        <v>88.537388000000007</v>
      </c>
      <c r="I35" s="4">
        <f t="shared" si="1"/>
        <v>233.73450800000001</v>
      </c>
      <c r="N35" s="4">
        <f t="shared" si="2"/>
        <v>400.46390200000002</v>
      </c>
      <c r="S35" s="4">
        <f t="shared" si="3"/>
        <v>157.49015900000001</v>
      </c>
    </row>
    <row r="36" spans="1:19">
      <c r="A36">
        <v>2004</v>
      </c>
      <c r="D36" s="4">
        <f t="shared" si="0"/>
        <v>83.770059000000003</v>
      </c>
      <c r="I36" s="4">
        <f t="shared" si="1"/>
        <v>235.60183499999999</v>
      </c>
      <c r="N36" s="4">
        <f t="shared" si="2"/>
        <v>417.30381399999999</v>
      </c>
      <c r="S36" s="4">
        <f t="shared" si="3"/>
        <v>169.758306</v>
      </c>
    </row>
    <row r="37" spans="1:19">
      <c r="A37">
        <v>2005</v>
      </c>
      <c r="D37" s="4">
        <f t="shared" si="0"/>
        <v>71.755302</v>
      </c>
      <c r="I37" s="4">
        <f t="shared" si="1"/>
        <v>222.327822</v>
      </c>
      <c r="N37" s="4">
        <f t="shared" si="2"/>
        <v>417.59881000000001</v>
      </c>
      <c r="S37" s="4">
        <f t="shared" si="3"/>
        <v>170.535123</v>
      </c>
    </row>
    <row r="38" spans="1:19">
      <c r="A38">
        <v>2006</v>
      </c>
      <c r="D38" s="4">
        <f t="shared" si="0"/>
        <v>92.198801000000003</v>
      </c>
      <c r="I38" s="4">
        <f t="shared" si="1"/>
        <v>275.70382799999999</v>
      </c>
      <c r="N38" s="4">
        <f t="shared" si="2"/>
        <v>397.439593</v>
      </c>
      <c r="S38" s="4">
        <f t="shared" si="3"/>
        <v>186.911192</v>
      </c>
    </row>
    <row r="39" spans="1:19">
      <c r="A39">
        <v>2007</v>
      </c>
      <c r="D39" s="4">
        <f t="shared" si="0"/>
        <v>96.242022000000006</v>
      </c>
      <c r="I39" s="4">
        <f t="shared" si="1"/>
        <v>305.65570200000002</v>
      </c>
      <c r="N39" s="4">
        <f t="shared" si="2"/>
        <v>451.44535000000002</v>
      </c>
      <c r="S39" s="4">
        <f t="shared" si="3"/>
        <v>216.017832</v>
      </c>
    </row>
    <row r="40" spans="1:19">
      <c r="A40">
        <v>2008</v>
      </c>
      <c r="D40" s="4">
        <f t="shared" si="0"/>
        <v>112.670517</v>
      </c>
      <c r="I40" s="4">
        <f t="shared" si="1"/>
        <v>285.96876800000001</v>
      </c>
      <c r="N40" s="4">
        <f t="shared" si="2"/>
        <v>504.20597199999997</v>
      </c>
      <c r="S40" s="4">
        <f t="shared" si="3"/>
        <v>237.230017</v>
      </c>
    </row>
    <row r="41" spans="1:19">
      <c r="A41">
        <v>2009</v>
      </c>
      <c r="D41" s="4">
        <f t="shared" si="0"/>
        <v>92.209248000000002</v>
      </c>
      <c r="I41" s="4">
        <f t="shared" si="1"/>
        <v>266.15686699999998</v>
      </c>
      <c r="N41" s="4">
        <f t="shared" si="2"/>
        <v>457.44019800000001</v>
      </c>
      <c r="S41" s="4">
        <f t="shared" si="3"/>
        <v>264.28236099999998</v>
      </c>
    </row>
    <row r="42" spans="1:19">
      <c r="A42">
        <v>2010</v>
      </c>
      <c r="D42" s="4">
        <f t="shared" si="0"/>
        <v>92.598461</v>
      </c>
      <c r="I42" s="4">
        <f t="shared" si="1"/>
        <v>315.92230799999999</v>
      </c>
      <c r="N42" s="4">
        <f t="shared" si="2"/>
        <v>519.20483999999999</v>
      </c>
      <c r="S42" s="4">
        <f t="shared" si="3"/>
        <v>280.70717200000001</v>
      </c>
    </row>
    <row r="43" spans="1:19">
      <c r="A43">
        <v>2011</v>
      </c>
      <c r="D43" s="4">
        <f t="shared" si="0"/>
        <v>80.461637999999994</v>
      </c>
      <c r="I43" s="4">
        <f t="shared" si="1"/>
        <v>299.57276000000002</v>
      </c>
      <c r="N43" s="4">
        <f t="shared" si="2"/>
        <v>476.832067</v>
      </c>
      <c r="S43" s="4">
        <f t="shared" si="3"/>
        <v>284.71515299999999</v>
      </c>
    </row>
    <row r="44" spans="1:19">
      <c r="A44">
        <v>2012</v>
      </c>
      <c r="D44" s="4">
        <f t="shared" si="0"/>
        <v>70.201257999999996</v>
      </c>
      <c r="I44" s="4">
        <f t="shared" si="1"/>
        <v>277.09169000000003</v>
      </c>
      <c r="N44" s="4">
        <f t="shared" si="2"/>
        <v>451.64980800000001</v>
      </c>
      <c r="S44" s="4">
        <f t="shared" si="3"/>
        <v>274.63755099999997</v>
      </c>
    </row>
    <row r="45" spans="1:19">
      <c r="A45">
        <v>2000</v>
      </c>
      <c r="D45" s="4">
        <f t="shared" si="0"/>
        <v>15.822087</v>
      </c>
      <c r="I45" s="4">
        <f t="shared" si="1"/>
        <v>68.982050999999998</v>
      </c>
      <c r="N45" s="4">
        <f t="shared" si="2"/>
        <v>82.623022000000006</v>
      </c>
      <c r="S45" s="4">
        <f t="shared" si="3"/>
        <v>131.54267300000001</v>
      </c>
    </row>
    <row r="46" spans="1:19">
      <c r="A46">
        <v>2001</v>
      </c>
      <c r="D46" s="4">
        <f t="shared" si="0"/>
        <v>21.367571000000002</v>
      </c>
      <c r="I46" s="4">
        <f t="shared" si="1"/>
        <v>82.182895000000002</v>
      </c>
      <c r="N46" s="4">
        <f t="shared" si="2"/>
        <v>114.059713</v>
      </c>
      <c r="S46" s="4">
        <f t="shared" si="3"/>
        <v>126.662796</v>
      </c>
    </row>
    <row r="47" spans="1:19">
      <c r="A47">
        <v>2002</v>
      </c>
      <c r="D47" s="4">
        <f t="shared" si="0"/>
        <v>23.787421999999999</v>
      </c>
      <c r="I47" s="4">
        <f t="shared" si="1"/>
        <v>101.213404</v>
      </c>
      <c r="N47" s="4">
        <f t="shared" si="2"/>
        <v>112.77373</v>
      </c>
      <c r="S47" s="4">
        <f t="shared" si="3"/>
        <v>142.70500200000001</v>
      </c>
    </row>
    <row r="48" spans="1:19">
      <c r="A48">
        <v>2003</v>
      </c>
      <c r="D48" s="4">
        <f t="shared" si="0"/>
        <v>24.90645</v>
      </c>
      <c r="I48" s="4">
        <f t="shared" si="1"/>
        <v>96.028756999999999</v>
      </c>
      <c r="N48" s="4">
        <f t="shared" si="2"/>
        <v>134.69288299999999</v>
      </c>
      <c r="S48" s="4">
        <f t="shared" si="3"/>
        <v>154.89444399999999</v>
      </c>
    </row>
    <row r="49" spans="1:19">
      <c r="A49">
        <v>2004</v>
      </c>
      <c r="D49" s="4">
        <f t="shared" si="0"/>
        <v>43.772644</v>
      </c>
      <c r="I49" s="4">
        <f t="shared" si="1"/>
        <v>108.03955499999999</v>
      </c>
      <c r="N49" s="4">
        <f t="shared" si="2"/>
        <v>137.64115899999999</v>
      </c>
      <c r="S49" s="4">
        <f t="shared" si="3"/>
        <v>147.920759</v>
      </c>
    </row>
    <row r="50" spans="1:19">
      <c r="A50">
        <v>2005</v>
      </c>
      <c r="D50" s="4">
        <f t="shared" si="0"/>
        <v>44.530766</v>
      </c>
      <c r="I50" s="4">
        <f t="shared" si="1"/>
        <v>104.49453</v>
      </c>
      <c r="N50" s="4">
        <f t="shared" si="2"/>
        <v>142.74556000000001</v>
      </c>
      <c r="S50" s="4">
        <f t="shared" si="3"/>
        <v>147.20010400000001</v>
      </c>
    </row>
    <row r="51" spans="1:19">
      <c r="A51">
        <v>2006</v>
      </c>
      <c r="D51" s="4">
        <f t="shared" si="0"/>
        <v>50.179654999999997</v>
      </c>
      <c r="I51" s="4">
        <f t="shared" si="1"/>
        <v>130.34098299999999</v>
      </c>
      <c r="N51" s="4">
        <f t="shared" si="2"/>
        <v>140.55967200000001</v>
      </c>
      <c r="S51" s="4">
        <f t="shared" si="3"/>
        <v>171.85136199999999</v>
      </c>
    </row>
    <row r="52" spans="1:19">
      <c r="A52">
        <v>2007</v>
      </c>
      <c r="D52" s="4">
        <f t="shared" si="0"/>
        <v>60.187480000000001</v>
      </c>
      <c r="I52" s="4">
        <f t="shared" si="1"/>
        <v>156.91944000000001</v>
      </c>
      <c r="N52" s="4">
        <f t="shared" si="2"/>
        <v>163.052581</v>
      </c>
      <c r="S52" s="4">
        <f t="shared" si="3"/>
        <v>221.58637999999999</v>
      </c>
    </row>
    <row r="53" spans="1:19">
      <c r="A53">
        <v>2008</v>
      </c>
      <c r="D53" s="4">
        <f t="shared" si="0"/>
        <v>48.853093999999999</v>
      </c>
      <c r="I53" s="4">
        <f t="shared" si="1"/>
        <v>188.74366499999999</v>
      </c>
      <c r="N53" s="4">
        <f t="shared" si="2"/>
        <v>207.55328399999999</v>
      </c>
      <c r="S53" s="4">
        <f t="shared" si="3"/>
        <v>253.86229499999999</v>
      </c>
    </row>
    <row r="54" spans="1:19">
      <c r="A54">
        <v>2009</v>
      </c>
      <c r="D54" s="4">
        <f t="shared" si="0"/>
        <v>54.102769000000002</v>
      </c>
      <c r="I54" s="4">
        <f t="shared" si="1"/>
        <v>189.038927</v>
      </c>
      <c r="N54" s="4">
        <f t="shared" si="2"/>
        <v>209.157543</v>
      </c>
      <c r="S54" s="4">
        <f t="shared" si="3"/>
        <v>277.37175999999999</v>
      </c>
    </row>
    <row r="55" spans="1:19">
      <c r="A55">
        <v>2010</v>
      </c>
      <c r="D55" s="4">
        <f t="shared" si="0"/>
        <v>57.765045999999998</v>
      </c>
      <c r="I55" s="4">
        <f t="shared" si="1"/>
        <v>166.812578</v>
      </c>
      <c r="N55" s="4">
        <f t="shared" si="2"/>
        <v>270.10740600000003</v>
      </c>
      <c r="S55" s="4">
        <f t="shared" si="3"/>
        <v>285.62227799999999</v>
      </c>
    </row>
    <row r="56" spans="1:19">
      <c r="A56">
        <v>2011</v>
      </c>
      <c r="D56" s="4">
        <f t="shared" si="0"/>
        <v>66.842712000000006</v>
      </c>
      <c r="I56" s="4">
        <f t="shared" si="1"/>
        <v>174.41824099999999</v>
      </c>
      <c r="N56" s="4">
        <f t="shared" si="2"/>
        <v>282.887407</v>
      </c>
      <c r="S56" s="4">
        <f t="shared" si="3"/>
        <v>320.68615599999998</v>
      </c>
    </row>
    <row r="57" spans="1:19">
      <c r="A57">
        <v>2012</v>
      </c>
      <c r="D57" s="4">
        <f t="shared" si="0"/>
        <v>55.227730999999999</v>
      </c>
      <c r="I57" s="4">
        <f t="shared" si="1"/>
        <v>196.63249999999999</v>
      </c>
      <c r="N57" s="4">
        <f t="shared" si="2"/>
        <v>319.53113000000002</v>
      </c>
      <c r="S57" s="4">
        <f t="shared" si="3"/>
        <v>344.49262800000002</v>
      </c>
    </row>
    <row r="59" spans="1:19">
      <c r="A59" t="s">
        <v>3</v>
      </c>
    </row>
    <row r="60" spans="1:19">
      <c r="A60" t="s">
        <v>1</v>
      </c>
      <c r="B60" t="s">
        <v>4</v>
      </c>
      <c r="C60" t="s">
        <v>5</v>
      </c>
      <c r="D60" t="s">
        <v>6</v>
      </c>
      <c r="K60" s="13" t="s">
        <v>1</v>
      </c>
      <c r="L60" s="13" t="s">
        <v>4</v>
      </c>
      <c r="M60" s="13" t="s">
        <v>12</v>
      </c>
    </row>
    <row r="61" spans="1:19">
      <c r="A61">
        <v>2000</v>
      </c>
      <c r="B61">
        <v>1</v>
      </c>
      <c r="C61">
        <v>53626131321</v>
      </c>
      <c r="D61">
        <v>45589971183</v>
      </c>
      <c r="F61">
        <f>D61/1000000</f>
        <v>45589.971183000001</v>
      </c>
      <c r="K61" s="14">
        <v>2000</v>
      </c>
      <c r="L61" s="14">
        <v>1</v>
      </c>
      <c r="M61" s="15">
        <v>4576326039</v>
      </c>
      <c r="N61">
        <f>M61/1000000</f>
        <v>4576.3260389999996</v>
      </c>
    </row>
    <row r="62" spans="1:19">
      <c r="A62">
        <v>2001</v>
      </c>
      <c r="B62">
        <v>1</v>
      </c>
      <c r="C62">
        <v>54740165913</v>
      </c>
      <c r="D62">
        <v>46560017292</v>
      </c>
      <c r="F62">
        <f t="shared" ref="F62:F86" si="4">D62/1000000</f>
        <v>46560.017291999997</v>
      </c>
      <c r="K62" s="14">
        <v>2001</v>
      </c>
      <c r="L62" s="14">
        <v>1</v>
      </c>
      <c r="M62" s="15">
        <v>4954356735</v>
      </c>
      <c r="N62">
        <f t="shared" ref="N62:N86" si="5">M62/1000000</f>
        <v>4954.3567350000003</v>
      </c>
    </row>
    <row r="63" spans="1:19">
      <c r="A63">
        <v>2002</v>
      </c>
      <c r="B63">
        <v>1</v>
      </c>
      <c r="C63">
        <v>56176607248</v>
      </c>
      <c r="D63">
        <v>45079949454</v>
      </c>
      <c r="F63">
        <f t="shared" si="4"/>
        <v>45079.949454000001</v>
      </c>
      <c r="K63" s="14">
        <v>2002</v>
      </c>
      <c r="L63" s="14">
        <v>1</v>
      </c>
      <c r="M63" s="15">
        <v>4955527923</v>
      </c>
      <c r="N63">
        <f t="shared" si="5"/>
        <v>4955.5279229999996</v>
      </c>
    </row>
    <row r="64" spans="1:19">
      <c r="A64">
        <v>2003</v>
      </c>
      <c r="B64">
        <v>1</v>
      </c>
      <c r="C64">
        <v>53247627062</v>
      </c>
      <c r="D64">
        <v>44441381384</v>
      </c>
      <c r="F64">
        <f t="shared" si="4"/>
        <v>44441.381384</v>
      </c>
      <c r="K64" s="14">
        <v>2003</v>
      </c>
      <c r="L64" s="14">
        <v>1</v>
      </c>
      <c r="M64" s="15">
        <v>4924540198</v>
      </c>
      <c r="N64">
        <f t="shared" si="5"/>
        <v>4924.5401979999997</v>
      </c>
    </row>
    <row r="65" spans="1:14">
      <c r="A65">
        <v>2004</v>
      </c>
      <c r="B65">
        <v>1</v>
      </c>
      <c r="C65">
        <v>55311404893</v>
      </c>
      <c r="D65">
        <v>49259709117</v>
      </c>
      <c r="F65">
        <f t="shared" si="4"/>
        <v>49259.709116999999</v>
      </c>
      <c r="K65" s="14">
        <v>2004</v>
      </c>
      <c r="L65" s="14">
        <v>1</v>
      </c>
      <c r="M65" s="15">
        <v>5225703375</v>
      </c>
      <c r="N65">
        <f t="shared" si="5"/>
        <v>5225.7033750000001</v>
      </c>
    </row>
    <row r="66" spans="1:14">
      <c r="A66">
        <v>2005</v>
      </c>
      <c r="B66">
        <v>1</v>
      </c>
      <c r="C66">
        <v>56937663080</v>
      </c>
      <c r="D66">
        <v>51293939738</v>
      </c>
      <c r="F66">
        <f t="shared" si="4"/>
        <v>51293.939738000001</v>
      </c>
      <c r="K66" s="14">
        <v>2005</v>
      </c>
      <c r="L66" s="14">
        <v>1</v>
      </c>
      <c r="M66" s="15">
        <v>5148045029</v>
      </c>
      <c r="N66">
        <f t="shared" si="5"/>
        <v>5148.0450289999999</v>
      </c>
    </row>
    <row r="67" spans="1:14">
      <c r="A67">
        <v>2006</v>
      </c>
      <c r="B67">
        <v>1</v>
      </c>
      <c r="C67">
        <v>56359819207</v>
      </c>
      <c r="D67">
        <v>56190285397</v>
      </c>
      <c r="F67">
        <f t="shared" si="4"/>
        <v>56190.285397</v>
      </c>
      <c r="K67" s="14">
        <v>2006</v>
      </c>
      <c r="L67" s="14">
        <v>1</v>
      </c>
      <c r="M67" s="15">
        <v>5576176065</v>
      </c>
      <c r="N67">
        <f t="shared" si="5"/>
        <v>5576.1760649999997</v>
      </c>
    </row>
    <row r="68" spans="1:14">
      <c r="A68">
        <v>2007</v>
      </c>
      <c r="B68">
        <v>1</v>
      </c>
      <c r="C68">
        <v>56657414594</v>
      </c>
      <c r="D68">
        <v>59926609694</v>
      </c>
      <c r="F68">
        <f t="shared" si="4"/>
        <v>59926.609693999999</v>
      </c>
      <c r="K68" s="14">
        <v>2007</v>
      </c>
      <c r="L68" s="14">
        <v>1</v>
      </c>
      <c r="M68" s="15">
        <v>6365858610</v>
      </c>
      <c r="N68">
        <f t="shared" si="5"/>
        <v>6365.8586100000002</v>
      </c>
    </row>
    <row r="69" spans="1:14">
      <c r="A69">
        <v>2008</v>
      </c>
      <c r="B69">
        <v>1</v>
      </c>
      <c r="C69">
        <v>55649884819</v>
      </c>
      <c r="D69">
        <v>64193934367</v>
      </c>
      <c r="F69">
        <f t="shared" si="4"/>
        <v>64193.934367000002</v>
      </c>
      <c r="K69" s="14">
        <v>2008</v>
      </c>
      <c r="L69" s="14">
        <v>1</v>
      </c>
      <c r="M69" s="15">
        <v>7085036959</v>
      </c>
      <c r="N69">
        <f t="shared" si="5"/>
        <v>7085.036959</v>
      </c>
    </row>
    <row r="70" spans="1:14">
      <c r="A70">
        <v>2009</v>
      </c>
      <c r="B70">
        <v>1</v>
      </c>
      <c r="C70">
        <v>53106221031</v>
      </c>
      <c r="D70">
        <v>51378500643</v>
      </c>
      <c r="F70">
        <f t="shared" si="4"/>
        <v>51378.500642999999</v>
      </c>
      <c r="K70" s="14">
        <v>2009</v>
      </c>
      <c r="L70" s="14">
        <v>1</v>
      </c>
      <c r="M70" s="15">
        <v>6537582579</v>
      </c>
      <c r="N70">
        <f t="shared" si="5"/>
        <v>6537.5825789999999</v>
      </c>
    </row>
    <row r="71" spans="1:14">
      <c r="A71">
        <v>2010</v>
      </c>
      <c r="B71">
        <v>1</v>
      </c>
      <c r="C71">
        <v>54377717978</v>
      </c>
      <c r="D71">
        <v>58647449476</v>
      </c>
      <c r="F71">
        <f t="shared" si="4"/>
        <v>58647.449476000002</v>
      </c>
      <c r="K71" s="14">
        <v>2010</v>
      </c>
      <c r="L71" s="14">
        <v>1</v>
      </c>
      <c r="M71" s="15">
        <v>6992486043</v>
      </c>
      <c r="N71">
        <f t="shared" si="5"/>
        <v>6992.4860429999999</v>
      </c>
    </row>
    <row r="72" spans="1:14">
      <c r="A72">
        <v>2011</v>
      </c>
      <c r="B72">
        <v>1</v>
      </c>
      <c r="C72">
        <v>52595741191</v>
      </c>
      <c r="D72">
        <v>59242947377</v>
      </c>
      <c r="F72">
        <f t="shared" si="4"/>
        <v>59242.947376999997</v>
      </c>
      <c r="K72" s="14">
        <v>2011</v>
      </c>
      <c r="L72" s="14">
        <v>1</v>
      </c>
      <c r="M72" s="15">
        <v>7682657936</v>
      </c>
      <c r="N72">
        <f t="shared" si="5"/>
        <v>7682.6579359999996</v>
      </c>
    </row>
    <row r="73" spans="1:14">
      <c r="A73">
        <v>2012</v>
      </c>
      <c r="B73">
        <v>1</v>
      </c>
      <c r="C73">
        <v>51382827274</v>
      </c>
      <c r="D73">
        <v>56207767700</v>
      </c>
      <c r="F73">
        <f t="shared" si="4"/>
        <v>56207.767699999997</v>
      </c>
      <c r="K73" s="14">
        <v>2012</v>
      </c>
      <c r="L73" s="14">
        <v>1</v>
      </c>
      <c r="M73" s="15">
        <v>7507399051</v>
      </c>
      <c r="N73">
        <f t="shared" si="5"/>
        <v>7507.3990510000003</v>
      </c>
    </row>
    <row r="74" spans="1:14">
      <c r="A74">
        <v>2000</v>
      </c>
      <c r="B74">
        <v>2</v>
      </c>
      <c r="C74">
        <v>16864353985</v>
      </c>
      <c r="D74">
        <v>26977649531</v>
      </c>
      <c r="F74">
        <f t="shared" si="4"/>
        <v>26977.649530999999</v>
      </c>
      <c r="K74" s="14">
        <v>2000</v>
      </c>
      <c r="L74" s="14">
        <v>2</v>
      </c>
      <c r="M74" s="15">
        <v>1654582373</v>
      </c>
      <c r="N74">
        <f t="shared" si="5"/>
        <v>1654.582373</v>
      </c>
    </row>
    <row r="75" spans="1:14">
      <c r="A75">
        <v>2001</v>
      </c>
      <c r="B75">
        <v>2</v>
      </c>
      <c r="C75">
        <v>16700482672</v>
      </c>
      <c r="D75">
        <v>27860759446</v>
      </c>
      <c r="F75">
        <f t="shared" si="4"/>
        <v>27860.759446</v>
      </c>
      <c r="K75" s="14">
        <v>2001</v>
      </c>
      <c r="L75" s="14">
        <v>2</v>
      </c>
      <c r="M75" s="15">
        <v>1767290291</v>
      </c>
      <c r="N75">
        <f t="shared" si="5"/>
        <v>1767.290291</v>
      </c>
    </row>
    <row r="76" spans="1:14">
      <c r="A76">
        <v>2002</v>
      </c>
      <c r="B76">
        <v>2</v>
      </c>
      <c r="C76">
        <v>18545271444</v>
      </c>
      <c r="D76">
        <v>28461979828</v>
      </c>
      <c r="F76">
        <f t="shared" si="4"/>
        <v>28461.979828</v>
      </c>
      <c r="K76" s="14">
        <v>2002</v>
      </c>
      <c r="L76" s="14">
        <v>2</v>
      </c>
      <c r="M76" s="15">
        <v>1961442652</v>
      </c>
      <c r="N76">
        <f t="shared" si="5"/>
        <v>1961.442652</v>
      </c>
    </row>
    <row r="77" spans="1:14">
      <c r="A77">
        <v>2003</v>
      </c>
      <c r="B77">
        <v>2</v>
      </c>
      <c r="C77">
        <v>20646865394</v>
      </c>
      <c r="D77">
        <v>29260785753</v>
      </c>
      <c r="F77">
        <f t="shared" si="4"/>
        <v>29260.785753</v>
      </c>
      <c r="K77" s="14">
        <v>2003</v>
      </c>
      <c r="L77" s="14">
        <v>2</v>
      </c>
      <c r="M77" s="15">
        <v>2022749715</v>
      </c>
      <c r="N77">
        <f t="shared" si="5"/>
        <v>2022.7497149999999</v>
      </c>
    </row>
    <row r="78" spans="1:14">
      <c r="A78">
        <v>2004</v>
      </c>
      <c r="B78">
        <v>2</v>
      </c>
      <c r="C78">
        <v>23375380593</v>
      </c>
      <c r="D78">
        <v>30920532469</v>
      </c>
      <c r="F78">
        <f t="shared" si="4"/>
        <v>30920.532469000002</v>
      </c>
      <c r="K78" s="14">
        <v>2004</v>
      </c>
      <c r="L78" s="14">
        <v>2</v>
      </c>
      <c r="M78" s="15">
        <v>2148512153</v>
      </c>
      <c r="N78">
        <f t="shared" si="5"/>
        <v>2148.5121530000001</v>
      </c>
    </row>
    <row r="79" spans="1:14">
      <c r="A79">
        <v>2005</v>
      </c>
      <c r="B79">
        <v>2</v>
      </c>
      <c r="C79">
        <v>24490607741</v>
      </c>
      <c r="D79">
        <v>30783259649</v>
      </c>
      <c r="F79">
        <f t="shared" si="4"/>
        <v>30783.259649</v>
      </c>
      <c r="K79" s="14">
        <v>2005</v>
      </c>
      <c r="L79" s="14">
        <v>2</v>
      </c>
      <c r="M79" s="15">
        <v>2313509006</v>
      </c>
      <c r="N79">
        <f t="shared" si="5"/>
        <v>2313.5090060000002</v>
      </c>
    </row>
    <row r="80" spans="1:14">
      <c r="A80">
        <v>2006</v>
      </c>
      <c r="B80">
        <v>2</v>
      </c>
      <c r="C80">
        <v>28636372596</v>
      </c>
      <c r="D80">
        <v>35375072922</v>
      </c>
      <c r="F80">
        <f t="shared" si="4"/>
        <v>35375.072921999999</v>
      </c>
      <c r="K80" s="14">
        <v>2006</v>
      </c>
      <c r="L80" s="14">
        <v>2</v>
      </c>
      <c r="M80" s="15">
        <v>2657626265</v>
      </c>
      <c r="N80">
        <f t="shared" si="5"/>
        <v>2657.6262649999999</v>
      </c>
    </row>
    <row r="81" spans="1:14">
      <c r="A81">
        <v>2007</v>
      </c>
      <c r="B81">
        <v>2</v>
      </c>
      <c r="C81">
        <v>30641741412</v>
      </c>
      <c r="D81">
        <v>38300582678</v>
      </c>
      <c r="F81">
        <f t="shared" si="4"/>
        <v>38300.582677999999</v>
      </c>
      <c r="K81" s="14">
        <v>2007</v>
      </c>
      <c r="L81" s="14">
        <v>2</v>
      </c>
      <c r="M81" s="15">
        <v>3179912094</v>
      </c>
      <c r="N81">
        <f t="shared" si="5"/>
        <v>3179.9120939999998</v>
      </c>
    </row>
    <row r="82" spans="1:14">
      <c r="A82">
        <v>2008</v>
      </c>
      <c r="B82">
        <v>2</v>
      </c>
      <c r="C82">
        <v>30865391240</v>
      </c>
      <c r="D82">
        <v>38853579926</v>
      </c>
      <c r="F82">
        <f t="shared" si="4"/>
        <v>38853.579925999999</v>
      </c>
      <c r="K82" s="14">
        <v>2008</v>
      </c>
      <c r="L82" s="14">
        <v>2</v>
      </c>
      <c r="M82" s="15">
        <v>3626809511</v>
      </c>
      <c r="N82">
        <f t="shared" si="5"/>
        <v>3626.8095109999999</v>
      </c>
    </row>
    <row r="83" spans="1:14">
      <c r="A83">
        <v>2009</v>
      </c>
      <c r="B83">
        <v>2</v>
      </c>
      <c r="C83">
        <v>26851641115</v>
      </c>
      <c r="D83">
        <v>31697180557</v>
      </c>
      <c r="F83">
        <f t="shared" si="4"/>
        <v>31697.180557</v>
      </c>
      <c r="K83" s="14">
        <v>2009</v>
      </c>
      <c r="L83" s="14">
        <v>2</v>
      </c>
      <c r="M83" s="15">
        <v>3517437394</v>
      </c>
      <c r="N83">
        <f t="shared" si="5"/>
        <v>3517.437394</v>
      </c>
    </row>
    <row r="84" spans="1:14">
      <c r="A84">
        <v>2010</v>
      </c>
      <c r="B84">
        <v>2</v>
      </c>
      <c r="C84">
        <v>30516859448</v>
      </c>
      <c r="D84">
        <v>37268788392</v>
      </c>
      <c r="F84">
        <f t="shared" si="4"/>
        <v>37268.788392000002</v>
      </c>
      <c r="K84" s="14">
        <v>2010</v>
      </c>
      <c r="L84" s="14">
        <v>2</v>
      </c>
      <c r="M84" s="15">
        <v>3723238000</v>
      </c>
      <c r="N84">
        <f t="shared" si="5"/>
        <v>3723.2379999999998</v>
      </c>
    </row>
    <row r="85" spans="1:14">
      <c r="A85">
        <v>2011</v>
      </c>
      <c r="B85">
        <v>2</v>
      </c>
      <c r="C85">
        <v>31797293312</v>
      </c>
      <c r="D85">
        <v>42880790807</v>
      </c>
      <c r="F85">
        <f t="shared" si="4"/>
        <v>42880.790806999998</v>
      </c>
      <c r="K85" s="14">
        <v>2011</v>
      </c>
      <c r="L85" s="14">
        <v>2</v>
      </c>
      <c r="M85" s="15">
        <v>4156725642</v>
      </c>
      <c r="N85">
        <f t="shared" si="5"/>
        <v>4156.7256420000003</v>
      </c>
    </row>
    <row r="86" spans="1:14">
      <c r="A86">
        <v>2012</v>
      </c>
      <c r="B86">
        <v>2</v>
      </c>
      <c r="C86">
        <v>33126681326</v>
      </c>
      <c r="D86">
        <v>45407326806</v>
      </c>
      <c r="F86">
        <f t="shared" si="4"/>
        <v>45407.326805999997</v>
      </c>
      <c r="K86" s="14">
        <v>2012</v>
      </c>
      <c r="L86" s="14">
        <v>2</v>
      </c>
      <c r="M86" s="15">
        <v>4492920778</v>
      </c>
      <c r="N86">
        <f t="shared" si="5"/>
        <v>4492.9207779999997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Produktion</vt:lpstr>
      <vt:lpstr>Industrie</vt:lpstr>
      <vt:lpstr>Unternehmen</vt:lpstr>
      <vt:lpstr>Außenhandel</vt:lpstr>
      <vt:lpstr>Bezugs- und Absatzmärkte</vt:lpstr>
      <vt:lpstr>CI_Dados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User</cp:lastModifiedBy>
  <cp:lastPrinted>2015-01-07T15:24:26Z</cp:lastPrinted>
  <dcterms:created xsi:type="dcterms:W3CDTF">2013-05-14T13:00:18Z</dcterms:created>
  <dcterms:modified xsi:type="dcterms:W3CDTF">2015-01-14T21:50:03Z</dcterms:modified>
</cp:coreProperties>
</file>